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Ing.Ivan Nevyjeel\Desktop\Rozpočty\Amperdesign\MUGLINOV\"/>
    </mc:Choice>
  </mc:AlternateContent>
  <bookViews>
    <workbookView xWindow="0" yWindow="0" windowWidth="0" windowHeight="0"/>
  </bookViews>
  <sheets>
    <sheet name="Rekapitulace stavby" sheetId="1" r:id="rId1"/>
    <sheet name="1 - SO 04.2 - Veřejné osv..."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'1 - SO 04.2 - Veřejné osv...'!$C$124:$L$347</definedName>
    <definedName name="_xlnm.Print_Area" localSheetId="1">'1 - SO 04.2 - Veřejné osv...'!$C$4:$K$76,'1 - SO 04.2 - Veřejné osv...'!$C$82:$K$106,'1 - SO 04.2 - Veřejné osv...'!$C$112:$L$347</definedName>
    <definedName name="_xlnm.Print_Titles" localSheetId="1">'1 - SO 04.2 - Veřejné osv...'!$124:$124</definedName>
  </definedNames>
  <calcPr/>
</workbook>
</file>

<file path=xl/calcChain.xml><?xml version="1.0" encoding="utf-8"?>
<calcChain xmlns="http://schemas.openxmlformats.org/spreadsheetml/2006/main">
  <c i="2" l="1" r="K39"/>
  <c r="K38"/>
  <c i="1" r="BA95"/>
  <c i="2" r="K37"/>
  <c i="1" r="AZ95"/>
  <c i="2" r="BI347"/>
  <c r="BH347"/>
  <c r="BG347"/>
  <c r="BF347"/>
  <c r="X347"/>
  <c r="V347"/>
  <c r="T347"/>
  <c r="P347"/>
  <c r="BI346"/>
  <c r="BH346"/>
  <c r="BG346"/>
  <c r="BF346"/>
  <c r="X346"/>
  <c r="V346"/>
  <c r="T346"/>
  <c r="P346"/>
  <c r="BI345"/>
  <c r="BH345"/>
  <c r="BG345"/>
  <c r="BF345"/>
  <c r="X345"/>
  <c r="V345"/>
  <c r="T345"/>
  <c r="P345"/>
  <c r="BI344"/>
  <c r="BH344"/>
  <c r="BG344"/>
  <c r="BF344"/>
  <c r="X344"/>
  <c r="V344"/>
  <c r="T344"/>
  <c r="P344"/>
  <c r="BI343"/>
  <c r="BH343"/>
  <c r="BG343"/>
  <c r="BF343"/>
  <c r="X343"/>
  <c r="V343"/>
  <c r="T343"/>
  <c r="P343"/>
  <c r="BI342"/>
  <c r="BH342"/>
  <c r="BG342"/>
  <c r="BF342"/>
  <c r="X342"/>
  <c r="V342"/>
  <c r="T342"/>
  <c r="P342"/>
  <c r="BI341"/>
  <c r="BH341"/>
  <c r="BG341"/>
  <c r="BF341"/>
  <c r="X341"/>
  <c r="V341"/>
  <c r="T341"/>
  <c r="P341"/>
  <c r="BI340"/>
  <c r="BH340"/>
  <c r="BG340"/>
  <c r="BF340"/>
  <c r="X340"/>
  <c r="V340"/>
  <c r="T340"/>
  <c r="P340"/>
  <c r="BI339"/>
  <c r="BH339"/>
  <c r="BG339"/>
  <c r="BF339"/>
  <c r="X339"/>
  <c r="V339"/>
  <c r="T339"/>
  <c r="P339"/>
  <c r="BI338"/>
  <c r="BH338"/>
  <c r="BG338"/>
  <c r="BF338"/>
  <c r="X338"/>
  <c r="V338"/>
  <c r="T338"/>
  <c r="P338"/>
  <c r="BI337"/>
  <c r="BH337"/>
  <c r="BG337"/>
  <c r="BF337"/>
  <c r="X337"/>
  <c r="V337"/>
  <c r="T337"/>
  <c r="P337"/>
  <c r="BI336"/>
  <c r="BH336"/>
  <c r="BG336"/>
  <c r="BF336"/>
  <c r="X336"/>
  <c r="V336"/>
  <c r="T336"/>
  <c r="P336"/>
  <c r="BI335"/>
  <c r="BH335"/>
  <c r="BG335"/>
  <c r="BF335"/>
  <c r="X335"/>
  <c r="V335"/>
  <c r="T335"/>
  <c r="P335"/>
  <c r="BI332"/>
  <c r="BH332"/>
  <c r="BG332"/>
  <c r="BF332"/>
  <c r="X332"/>
  <c r="V332"/>
  <c r="T332"/>
  <c r="P332"/>
  <c r="BI330"/>
  <c r="BH330"/>
  <c r="BG330"/>
  <c r="BF330"/>
  <c r="X330"/>
  <c r="V330"/>
  <c r="T330"/>
  <c r="P330"/>
  <c r="BI328"/>
  <c r="BH328"/>
  <c r="BG328"/>
  <c r="BF328"/>
  <c r="X328"/>
  <c r="V328"/>
  <c r="T328"/>
  <c r="P328"/>
  <c r="BI327"/>
  <c r="BH327"/>
  <c r="BG327"/>
  <c r="BF327"/>
  <c r="X327"/>
  <c r="V327"/>
  <c r="T327"/>
  <c r="P327"/>
  <c r="BI325"/>
  <c r="BH325"/>
  <c r="BG325"/>
  <c r="BF325"/>
  <c r="X325"/>
  <c r="V325"/>
  <c r="T325"/>
  <c r="P325"/>
  <c r="BI323"/>
  <c r="BH323"/>
  <c r="BG323"/>
  <c r="BF323"/>
  <c r="X323"/>
  <c r="V323"/>
  <c r="T323"/>
  <c r="P323"/>
  <c r="BI322"/>
  <c r="BH322"/>
  <c r="BG322"/>
  <c r="BF322"/>
  <c r="X322"/>
  <c r="V322"/>
  <c r="T322"/>
  <c r="P322"/>
  <c r="BI321"/>
  <c r="BH321"/>
  <c r="BG321"/>
  <c r="BF321"/>
  <c r="X321"/>
  <c r="V321"/>
  <c r="T321"/>
  <c r="P321"/>
  <c r="BI320"/>
  <c r="BH320"/>
  <c r="BG320"/>
  <c r="BF320"/>
  <c r="X320"/>
  <c r="V320"/>
  <c r="T320"/>
  <c r="P320"/>
  <c r="BI319"/>
  <c r="BH319"/>
  <c r="BG319"/>
  <c r="BF319"/>
  <c r="X319"/>
  <c r="V319"/>
  <c r="T319"/>
  <c r="P319"/>
  <c r="BI318"/>
  <c r="BH318"/>
  <c r="BG318"/>
  <c r="BF318"/>
  <c r="X318"/>
  <c r="V318"/>
  <c r="T318"/>
  <c r="P318"/>
  <c r="BI317"/>
  <c r="BH317"/>
  <c r="BG317"/>
  <c r="BF317"/>
  <c r="X317"/>
  <c r="V317"/>
  <c r="T317"/>
  <c r="P317"/>
  <c r="BI316"/>
  <c r="BH316"/>
  <c r="BG316"/>
  <c r="BF316"/>
  <c r="X316"/>
  <c r="V316"/>
  <c r="T316"/>
  <c r="P316"/>
  <c r="BI315"/>
  <c r="BH315"/>
  <c r="BG315"/>
  <c r="BF315"/>
  <c r="X315"/>
  <c r="V315"/>
  <c r="T315"/>
  <c r="P315"/>
  <c r="BI314"/>
  <c r="BH314"/>
  <c r="BG314"/>
  <c r="BF314"/>
  <c r="X314"/>
  <c r="V314"/>
  <c r="T314"/>
  <c r="P314"/>
  <c r="BI313"/>
  <c r="BH313"/>
  <c r="BG313"/>
  <c r="BF313"/>
  <c r="X313"/>
  <c r="V313"/>
  <c r="T313"/>
  <c r="P313"/>
  <c r="BI312"/>
  <c r="BH312"/>
  <c r="BG312"/>
  <c r="BF312"/>
  <c r="X312"/>
  <c r="V312"/>
  <c r="T312"/>
  <c r="P312"/>
  <c r="BI311"/>
  <c r="BH311"/>
  <c r="BG311"/>
  <c r="BF311"/>
  <c r="X311"/>
  <c r="V311"/>
  <c r="T311"/>
  <c r="P311"/>
  <c r="BI310"/>
  <c r="BH310"/>
  <c r="BG310"/>
  <c r="BF310"/>
  <c r="X310"/>
  <c r="V310"/>
  <c r="T310"/>
  <c r="P310"/>
  <c r="BI309"/>
  <c r="BH309"/>
  <c r="BG309"/>
  <c r="BF309"/>
  <c r="X309"/>
  <c r="V309"/>
  <c r="T309"/>
  <c r="P309"/>
  <c r="BI308"/>
  <c r="BH308"/>
  <c r="BG308"/>
  <c r="BF308"/>
  <c r="X308"/>
  <c r="V308"/>
  <c r="T308"/>
  <c r="P308"/>
  <c r="BI307"/>
  <c r="BH307"/>
  <c r="BG307"/>
  <c r="BF307"/>
  <c r="X307"/>
  <c r="V307"/>
  <c r="T307"/>
  <c r="P307"/>
  <c r="BI306"/>
  <c r="BH306"/>
  <c r="BG306"/>
  <c r="BF306"/>
  <c r="X306"/>
  <c r="V306"/>
  <c r="T306"/>
  <c r="P306"/>
  <c r="BI304"/>
  <c r="BH304"/>
  <c r="BG304"/>
  <c r="BF304"/>
  <c r="X304"/>
  <c r="V304"/>
  <c r="T304"/>
  <c r="P304"/>
  <c r="BI302"/>
  <c r="BH302"/>
  <c r="BG302"/>
  <c r="BF302"/>
  <c r="X302"/>
  <c r="V302"/>
  <c r="T302"/>
  <c r="P302"/>
  <c r="BI300"/>
  <c r="BH300"/>
  <c r="BG300"/>
  <c r="BF300"/>
  <c r="X300"/>
  <c r="V300"/>
  <c r="T300"/>
  <c r="P300"/>
  <c r="BI298"/>
  <c r="BH298"/>
  <c r="BG298"/>
  <c r="BF298"/>
  <c r="X298"/>
  <c r="V298"/>
  <c r="T298"/>
  <c r="P298"/>
  <c r="BI296"/>
  <c r="BH296"/>
  <c r="BG296"/>
  <c r="BF296"/>
  <c r="X296"/>
  <c r="V296"/>
  <c r="T296"/>
  <c r="P296"/>
  <c r="BI294"/>
  <c r="BH294"/>
  <c r="BG294"/>
  <c r="BF294"/>
  <c r="X294"/>
  <c r="V294"/>
  <c r="T294"/>
  <c r="P294"/>
  <c r="BI292"/>
  <c r="BH292"/>
  <c r="BG292"/>
  <c r="BF292"/>
  <c r="X292"/>
  <c r="V292"/>
  <c r="T292"/>
  <c r="P292"/>
  <c r="BI290"/>
  <c r="BH290"/>
  <c r="BG290"/>
  <c r="BF290"/>
  <c r="X290"/>
  <c r="V290"/>
  <c r="T290"/>
  <c r="P290"/>
  <c r="BI284"/>
  <c r="BH284"/>
  <c r="BG284"/>
  <c r="BF284"/>
  <c r="X284"/>
  <c r="V284"/>
  <c r="T284"/>
  <c r="P284"/>
  <c r="BI281"/>
  <c r="BH281"/>
  <c r="BG281"/>
  <c r="BF281"/>
  <c r="X281"/>
  <c r="V281"/>
  <c r="T281"/>
  <c r="P281"/>
  <c r="BI275"/>
  <c r="BH275"/>
  <c r="BG275"/>
  <c r="BF275"/>
  <c r="X275"/>
  <c r="V275"/>
  <c r="T275"/>
  <c r="P275"/>
  <c r="BI266"/>
  <c r="BH266"/>
  <c r="BG266"/>
  <c r="BF266"/>
  <c r="X266"/>
  <c r="V266"/>
  <c r="T266"/>
  <c r="P266"/>
  <c r="BI258"/>
  <c r="BH258"/>
  <c r="BG258"/>
  <c r="BF258"/>
  <c r="X258"/>
  <c r="V258"/>
  <c r="T258"/>
  <c r="P258"/>
  <c r="BI250"/>
  <c r="BH250"/>
  <c r="BG250"/>
  <c r="BF250"/>
  <c r="X250"/>
  <c r="V250"/>
  <c r="T250"/>
  <c r="P250"/>
  <c r="BI242"/>
  <c r="BH242"/>
  <c r="BG242"/>
  <c r="BF242"/>
  <c r="X242"/>
  <c r="V242"/>
  <c r="T242"/>
  <c r="P242"/>
  <c r="BI241"/>
  <c r="BH241"/>
  <c r="BG241"/>
  <c r="BF241"/>
  <c r="X241"/>
  <c r="V241"/>
  <c r="T241"/>
  <c r="P241"/>
  <c r="BI233"/>
  <c r="BH233"/>
  <c r="BG233"/>
  <c r="BF233"/>
  <c r="X233"/>
  <c r="V233"/>
  <c r="T233"/>
  <c r="P233"/>
  <c r="BI225"/>
  <c r="BH225"/>
  <c r="BG225"/>
  <c r="BF225"/>
  <c r="X225"/>
  <c r="V225"/>
  <c r="T225"/>
  <c r="P225"/>
  <c r="BI223"/>
  <c r="BH223"/>
  <c r="BG223"/>
  <c r="BF223"/>
  <c r="X223"/>
  <c r="V223"/>
  <c r="T223"/>
  <c r="P223"/>
  <c r="BI215"/>
  <c r="BH215"/>
  <c r="BG215"/>
  <c r="BF215"/>
  <c r="X215"/>
  <c r="V215"/>
  <c r="T215"/>
  <c r="P215"/>
  <c r="BI212"/>
  <c r="BH212"/>
  <c r="BG212"/>
  <c r="BF212"/>
  <c r="X212"/>
  <c r="V212"/>
  <c r="T212"/>
  <c r="P212"/>
  <c r="BI211"/>
  <c r="BH211"/>
  <c r="BG211"/>
  <c r="BF211"/>
  <c r="X211"/>
  <c r="V211"/>
  <c r="T211"/>
  <c r="P211"/>
  <c r="BI210"/>
  <c r="BH210"/>
  <c r="BG210"/>
  <c r="BF210"/>
  <c r="X210"/>
  <c r="V210"/>
  <c r="T210"/>
  <c r="P210"/>
  <c r="BI208"/>
  <c r="BH208"/>
  <c r="BG208"/>
  <c r="BF208"/>
  <c r="X208"/>
  <c r="V208"/>
  <c r="T208"/>
  <c r="P208"/>
  <c r="BI206"/>
  <c r="BH206"/>
  <c r="BG206"/>
  <c r="BF206"/>
  <c r="X206"/>
  <c r="V206"/>
  <c r="T206"/>
  <c r="P206"/>
  <c r="BI192"/>
  <c r="BH192"/>
  <c r="BG192"/>
  <c r="BF192"/>
  <c r="X192"/>
  <c r="V192"/>
  <c r="T192"/>
  <c r="P192"/>
  <c r="BI190"/>
  <c r="BH190"/>
  <c r="BG190"/>
  <c r="BF190"/>
  <c r="X190"/>
  <c r="V190"/>
  <c r="T190"/>
  <c r="P190"/>
  <c r="BI182"/>
  <c r="BH182"/>
  <c r="BG182"/>
  <c r="BF182"/>
  <c r="X182"/>
  <c r="V182"/>
  <c r="T182"/>
  <c r="P182"/>
  <c r="BI180"/>
  <c r="BH180"/>
  <c r="BG180"/>
  <c r="BF180"/>
  <c r="X180"/>
  <c r="V180"/>
  <c r="T180"/>
  <c r="P180"/>
  <c r="BI178"/>
  <c r="BH178"/>
  <c r="BG178"/>
  <c r="BF178"/>
  <c r="X178"/>
  <c r="V178"/>
  <c r="T178"/>
  <c r="P178"/>
  <c r="BI161"/>
  <c r="BH161"/>
  <c r="BG161"/>
  <c r="BF161"/>
  <c r="X161"/>
  <c r="V161"/>
  <c r="T161"/>
  <c r="P161"/>
  <c r="BI152"/>
  <c r="BH152"/>
  <c r="BG152"/>
  <c r="BF152"/>
  <c r="X152"/>
  <c r="V152"/>
  <c r="T152"/>
  <c r="P152"/>
  <c r="BI145"/>
  <c r="BH145"/>
  <c r="BG145"/>
  <c r="BF145"/>
  <c r="X145"/>
  <c r="V145"/>
  <c r="T145"/>
  <c r="P145"/>
  <c r="BI135"/>
  <c r="BH135"/>
  <c r="BG135"/>
  <c r="BF135"/>
  <c r="X135"/>
  <c r="V135"/>
  <c r="T135"/>
  <c r="P135"/>
  <c r="BI128"/>
  <c r="BH128"/>
  <c r="BG128"/>
  <c r="BF128"/>
  <c r="X128"/>
  <c r="V128"/>
  <c r="T128"/>
  <c r="P128"/>
  <c r="F119"/>
  <c r="E117"/>
  <c r="F89"/>
  <c r="E87"/>
  <c r="J24"/>
  <c r="E24"/>
  <c r="J122"/>
  <c r="J23"/>
  <c r="J21"/>
  <c r="E21"/>
  <c r="J91"/>
  <c r="J20"/>
  <c r="J18"/>
  <c r="E18"/>
  <c r="F92"/>
  <c r="J17"/>
  <c r="J15"/>
  <c r="E15"/>
  <c r="F121"/>
  <c r="J14"/>
  <c r="J12"/>
  <c r="J119"/>
  <c r="E7"/>
  <c r="E115"/>
  <c i="1" r="L90"/>
  <c r="AM90"/>
  <c r="AM89"/>
  <c r="L89"/>
  <c r="AM87"/>
  <c r="L87"/>
  <c r="L85"/>
  <c r="L84"/>
  <c i="2" r="Q347"/>
  <c r="R346"/>
  <c r="R343"/>
  <c r="R342"/>
  <c r="Q341"/>
  <c r="R340"/>
  <c r="R339"/>
  <c r="Q338"/>
  <c r="R337"/>
  <c r="Q330"/>
  <c r="Q328"/>
  <c r="Q325"/>
  <c r="R322"/>
  <c r="R321"/>
  <c r="Q320"/>
  <c r="Q317"/>
  <c r="R315"/>
  <c r="Q314"/>
  <c r="R313"/>
  <c r="Q312"/>
  <c r="R311"/>
  <c r="R306"/>
  <c r="R298"/>
  <c r="Q296"/>
  <c r="R294"/>
  <c r="Q284"/>
  <c r="R281"/>
  <c r="R266"/>
  <c r="Q258"/>
  <c r="Q250"/>
  <c r="R241"/>
  <c r="Q233"/>
  <c r="R225"/>
  <c r="R223"/>
  <c r="Q215"/>
  <c r="R211"/>
  <c r="Q210"/>
  <c r="R208"/>
  <c r="R206"/>
  <c r="Q206"/>
  <c r="Q192"/>
  <c r="Q152"/>
  <c r="R135"/>
  <c r="Q346"/>
  <c r="Q345"/>
  <c r="Q344"/>
  <c r="Q343"/>
  <c r="R338"/>
  <c r="R328"/>
  <c r="Q327"/>
  <c r="Q318"/>
  <c r="R308"/>
  <c r="Q304"/>
  <c r="R302"/>
  <c r="R300"/>
  <c r="R275"/>
  <c r="Q242"/>
  <c r="K241"/>
  <c r="R233"/>
  <c r="K190"/>
  <c r="Q182"/>
  <c r="BK180"/>
  <c r="Q161"/>
  <c r="Q135"/>
  <c r="R347"/>
  <c r="Q340"/>
  <c r="Q337"/>
  <c r="R336"/>
  <c r="Q335"/>
  <c r="Q332"/>
  <c r="R330"/>
  <c r="R327"/>
  <c r="R325"/>
  <c r="Q323"/>
  <c r="Q322"/>
  <c r="R319"/>
  <c r="R318"/>
  <c r="R317"/>
  <c r="Q316"/>
  <c r="R314"/>
  <c r="Q313"/>
  <c r="R312"/>
  <c r="Q311"/>
  <c r="R310"/>
  <c r="R307"/>
  <c r="Q307"/>
  <c r="Q306"/>
  <c r="R292"/>
  <c r="Q290"/>
  <c r="R284"/>
  <c r="Q275"/>
  <c r="Q266"/>
  <c r="R258"/>
  <c r="R242"/>
  <c r="R215"/>
  <c r="R212"/>
  <c r="Q211"/>
  <c r="R210"/>
  <c r="Q208"/>
  <c r="R190"/>
  <c r="R180"/>
  <c r="Q178"/>
  <c r="R152"/>
  <c r="R145"/>
  <c r="R128"/>
  <c i="1" r="AU94"/>
  <c i="2" r="K347"/>
  <c r="R341"/>
  <c r="R332"/>
  <c r="R316"/>
  <c r="R309"/>
  <c r="Q302"/>
  <c r="Q298"/>
  <c r="Q292"/>
  <c r="R290"/>
  <c r="R250"/>
  <c r="Q241"/>
  <c r="Q225"/>
  <c r="Q223"/>
  <c r="Q212"/>
  <c r="R192"/>
  <c r="BK190"/>
  <c r="R182"/>
  <c r="R178"/>
  <c r="Q128"/>
  <c r="Q342"/>
  <c r="Q339"/>
  <c r="K337"/>
  <c r="Q336"/>
  <c r="R335"/>
  <c r="BK325"/>
  <c r="R323"/>
  <c r="Q321"/>
  <c r="K321"/>
  <c r="R320"/>
  <c r="Q319"/>
  <c r="K316"/>
  <c r="Q315"/>
  <c r="Q310"/>
  <c r="Q309"/>
  <c r="Q308"/>
  <c r="R304"/>
  <c r="Q300"/>
  <c r="R296"/>
  <c r="Q294"/>
  <c r="Q281"/>
  <c r="Q190"/>
  <c r="Q180"/>
  <c r="R161"/>
  <c r="Q145"/>
  <c r="R345"/>
  <c r="R344"/>
  <c r="BK345"/>
  <c r="BK344"/>
  <c r="BK347"/>
  <c r="BK342"/>
  <c r="BK341"/>
  <c r="BK340"/>
  <c r="BK339"/>
  <c r="K338"/>
  <c r="BE338"/>
  <c r="BK327"/>
  <c r="K323"/>
  <c r="BE323"/>
  <c r="BK313"/>
  <c r="K308"/>
  <c r="BE308"/>
  <c r="BK306"/>
  <c r="BK300"/>
  <c r="K290"/>
  <c r="BE290"/>
  <c r="BK284"/>
  <c r="BK258"/>
  <c r="BK241"/>
  <c r="BK225"/>
  <c r="K215"/>
  <c r="BE215"/>
  <c r="K206"/>
  <c r="BE206"/>
  <c r="BK161"/>
  <c r="K346"/>
  <c r="BE346"/>
  <c r="K343"/>
  <c r="BE343"/>
  <c r="BK337"/>
  <c r="BK335"/>
  <c r="K328"/>
  <c r="BE328"/>
  <c r="BK210"/>
  <c r="BK178"/>
  <c r="K152"/>
  <c r="BE152"/>
  <c r="BK145"/>
  <c r="K336"/>
  <c r="BE336"/>
  <c r="BK332"/>
  <c r="K330"/>
  <c r="BE330"/>
  <c r="K325"/>
  <c r="BE325"/>
  <c r="BK322"/>
  <c r="BK321"/>
  <c r="BK320"/>
  <c r="BK319"/>
  <c r="BK318"/>
  <c r="K317"/>
  <c r="BE317"/>
  <c r="BK316"/>
  <c r="K315"/>
  <c r="BE315"/>
  <c r="K314"/>
  <c r="BE314"/>
  <c r="BK312"/>
  <c r="BK311"/>
  <c r="BK310"/>
  <c r="K309"/>
  <c r="BE309"/>
  <c r="K307"/>
  <c r="BE307"/>
  <c r="BK304"/>
  <c r="K302"/>
  <c r="BE302"/>
  <c r="K298"/>
  <c r="BE298"/>
  <c r="BK296"/>
  <c r="K294"/>
  <c r="BE294"/>
  <c r="K292"/>
  <c r="BE292"/>
  <c r="BK281"/>
  <c r="BK275"/>
  <c r="K266"/>
  <c r="BE266"/>
  <c r="BK250"/>
  <c r="K242"/>
  <c r="BE242"/>
  <c r="K233"/>
  <c r="BE233"/>
  <c r="BK223"/>
  <c r="K212"/>
  <c r="BE212"/>
  <c r="BK211"/>
  <c r="K208"/>
  <c r="BE208"/>
  <c r="BK192"/>
  <c r="BK182"/>
  <c r="K180"/>
  <c r="BE180"/>
  <c r="BK135"/>
  <c r="BK128"/>
  <c l="1" r="V127"/>
  <c r="X127"/>
  <c r="V214"/>
  <c r="X214"/>
  <c r="R127"/>
  <c r="T214"/>
  <c r="R214"/>
  <c r="J99"/>
  <c r="T274"/>
  <c r="Q274"/>
  <c r="I100"/>
  <c r="T289"/>
  <c r="X289"/>
  <c r="T127"/>
  <c r="T126"/>
  <c r="Q127"/>
  <c r="Q214"/>
  <c r="I99"/>
  <c r="BK274"/>
  <c r="K274"/>
  <c r="K100"/>
  <c r="V274"/>
  <c r="X274"/>
  <c r="R274"/>
  <c r="J100"/>
  <c r="V289"/>
  <c r="Q289"/>
  <c r="I103"/>
  <c r="R289"/>
  <c r="T329"/>
  <c r="V329"/>
  <c r="X329"/>
  <c r="Q329"/>
  <c r="I104"/>
  <c r="R329"/>
  <c r="J104"/>
  <c r="T334"/>
  <c r="V334"/>
  <c r="X334"/>
  <c r="Q334"/>
  <c r="I105"/>
  <c r="R334"/>
  <c r="J105"/>
  <c r="J89"/>
  <c r="J92"/>
  <c r="F122"/>
  <c r="F91"/>
  <c r="BE321"/>
  <c r="BE347"/>
  <c r="E85"/>
  <c r="J121"/>
  <c r="BE241"/>
  <c r="BE316"/>
  <c r="BE337"/>
  <c r="BE190"/>
  <c r="F38"/>
  <c i="1" r="BE95"/>
  <c r="BE94"/>
  <c r="W32"/>
  <c i="2" r="K36"/>
  <c i="1" r="AY95"/>
  <c i="2" r="BK208"/>
  <c r="BK242"/>
  <c r="K284"/>
  <c r="BE284"/>
  <c r="BK302"/>
  <c r="BK315"/>
  <c r="BK328"/>
  <c r="K223"/>
  <c r="BE223"/>
  <c r="K310"/>
  <c r="BE310"/>
  <c r="BK343"/>
  <c r="BK346"/>
  <c r="K178"/>
  <c r="BE178"/>
  <c r="K225"/>
  <c r="BE225"/>
  <c r="BK266"/>
  <c r="BK290"/>
  <c r="BK314"/>
  <c r="K318"/>
  <c r="BE318"/>
  <c r="K327"/>
  <c r="BE327"/>
  <c r="K161"/>
  <c r="BE161"/>
  <c r="BK336"/>
  <c r="K300"/>
  <c r="BE300"/>
  <c r="F39"/>
  <c i="1" r="BF95"/>
  <c r="BF94"/>
  <c r="W33"/>
  <c i="2" r="K128"/>
  <c r="BE128"/>
  <c r="K250"/>
  <c r="BE250"/>
  <c r="BK309"/>
  <c r="K342"/>
  <c r="BE342"/>
  <c r="K332"/>
  <c r="BE332"/>
  <c r="K192"/>
  <c r="BE192"/>
  <c r="K275"/>
  <c r="BE275"/>
  <c r="K313"/>
  <c r="BE313"/>
  <c r="K335"/>
  <c r="BE335"/>
  <c r="BK298"/>
  <c r="K145"/>
  <c r="BE145"/>
  <c r="F37"/>
  <c i="1" r="BD95"/>
  <c r="BD94"/>
  <c r="AZ94"/>
  <c i="2" r="BK152"/>
  <c r="BK212"/>
  <c r="K306"/>
  <c r="BE306"/>
  <c r="BK338"/>
  <c r="BK294"/>
  <c r="K345"/>
  <c r="BE345"/>
  <c r="K182"/>
  <c r="BE182"/>
  <c r="K312"/>
  <c r="BE312"/>
  <c r="K322"/>
  <c r="BE322"/>
  <c r="K258"/>
  <c r="BE258"/>
  <c r="F36"/>
  <c i="1" r="BC95"/>
  <c r="BC94"/>
  <c r="AY94"/>
  <c r="AK30"/>
  <c i="2" r="K211"/>
  <c r="BE211"/>
  <c r="K281"/>
  <c r="BE281"/>
  <c r="BK292"/>
  <c r="BK307"/>
  <c r="K320"/>
  <c r="BE320"/>
  <c r="K340"/>
  <c r="BE340"/>
  <c r="BK206"/>
  <c r="K304"/>
  <c r="BE304"/>
  <c r="K311"/>
  <c r="BE311"/>
  <c r="K339"/>
  <c r="BE339"/>
  <c r="K344"/>
  <c r="BE344"/>
  <c r="K135"/>
  <c r="BE135"/>
  <c r="K210"/>
  <c r="BE210"/>
  <c r="BK233"/>
  <c r="BK308"/>
  <c r="BK317"/>
  <c r="K319"/>
  <c r="BE319"/>
  <c r="BK330"/>
  <c r="BK329"/>
  <c r="K329"/>
  <c r="K104"/>
  <c r="BK215"/>
  <c r="K296"/>
  <c r="BE296"/>
  <c r="BK323"/>
  <c r="K341"/>
  <c r="BE341"/>
  <c l="1" r="R288"/>
  <c r="R287"/>
  <c r="J101"/>
  <c r="V288"/>
  <c r="V287"/>
  <c r="X288"/>
  <c r="X287"/>
  <c r="T288"/>
  <c r="T287"/>
  <c r="T125"/>
  <c i="1" r="AW95"/>
  <c i="2" r="R126"/>
  <c r="R125"/>
  <c r="J96"/>
  <c r="K31"/>
  <c i="1" r="AT95"/>
  <c i="2" r="X126"/>
  <c r="X125"/>
  <c r="Q126"/>
  <c r="V126"/>
  <c r="V125"/>
  <c r="I98"/>
  <c r="J103"/>
  <c r="J98"/>
  <c r="Q288"/>
  <c r="Q287"/>
  <c r="I101"/>
  <c r="BK127"/>
  <c r="BK214"/>
  <c r="K214"/>
  <c r="K99"/>
  <c r="BK289"/>
  <c r="K289"/>
  <c r="K103"/>
  <c r="BK334"/>
  <c r="K334"/>
  <c r="K105"/>
  <c i="1" r="AT94"/>
  <c r="BA94"/>
  <c r="W30"/>
  <c i="2" r="F35"/>
  <c i="1" r="BB95"/>
  <c r="BB94"/>
  <c r="W29"/>
  <c r="W31"/>
  <c i="2" r="K35"/>
  <c i="1" r="AX95"/>
  <c r="AV95"/>
  <c r="AW94"/>
  <c i="2" l="1" r="Q125"/>
  <c r="I96"/>
  <c r="K30"/>
  <c i="1" r="AS95"/>
  <c i="2" r="BK126"/>
  <c r="K126"/>
  <c r="K97"/>
  <c r="J102"/>
  <c r="J97"/>
  <c r="I102"/>
  <c r="K127"/>
  <c r="K98"/>
  <c r="I97"/>
  <c r="BK288"/>
  <c r="K288"/>
  <c r="K102"/>
  <c i="1" r="AS94"/>
  <c r="AX94"/>
  <c r="AK29"/>
  <c i="2" l="1" r="BK287"/>
  <c r="K287"/>
  <c r="K101"/>
  <c i="1" r="AV94"/>
  <c i="2" l="1" r="BK125"/>
  <c r="K125"/>
  <c r="K96"/>
  <c l="1" r="K32"/>
  <c i="1" r="AG95"/>
  <c r="AG94"/>
  <c r="AN94"/>
  <c l="1" r="AN95"/>
  <c i="2" r="K41"/>
  <c i="1" r="AK26"/>
  <c r="AK35"/>
</calcChain>
</file>

<file path=xl/sharedStrings.xml><?xml version="1.0" encoding="utf-8"?>
<sst xmlns="http://schemas.openxmlformats.org/spreadsheetml/2006/main">
  <si>
    <t>Export Komplet</t>
  </si>
  <si>
    <t/>
  </si>
  <si>
    <t>2.0</t>
  </si>
  <si>
    <t>ZAMOK</t>
  </si>
  <si>
    <t>False</t>
  </si>
  <si>
    <t>True</t>
  </si>
  <si>
    <t>{6a3cf86a-e012-44e8-8198-3f76ac121315}</t>
  </si>
  <si>
    <t>0,01</t>
  </si>
  <si>
    <t>21</t>
  </si>
  <si>
    <t>15</t>
  </si>
  <si>
    <t>REKAPITULACE STAVBY</t>
  </si>
  <si>
    <t xml:space="preserve">v ---  níže se nacházejí doplnkové a pomocné údaje k sestavám  --- v</t>
  </si>
  <si>
    <t>Návod na vyplnění</t>
  </si>
  <si>
    <t>0,001</t>
  </si>
  <si>
    <t>Kód:</t>
  </si>
  <si>
    <t>AMPERDESIGN</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</si>
  <si>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</si>
  <si>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</si>
  <si>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REGENERACE SÍDLIŠTĚ MUGLINOV - 10. ETAPA - UL. VDOVSKÁ</t>
  </si>
  <si>
    <t>KSO:</t>
  </si>
  <si>
    <t>CC-CZ:</t>
  </si>
  <si>
    <t>Místo:</t>
  </si>
  <si>
    <t>Ostrava</t>
  </si>
  <si>
    <t>Datum:</t>
  </si>
  <si>
    <t>24. 6. 2020</t>
  </si>
  <si>
    <t>Zadavatel:</t>
  </si>
  <si>
    <t>IČ:</t>
  </si>
  <si>
    <t>Statutární město Ostrava, MOb Slezská Ostrava</t>
  </si>
  <si>
    <t>DIČ:</t>
  </si>
  <si>
    <t>Uchazeč:</t>
  </si>
  <si>
    <t>Vyplň údaj</t>
  </si>
  <si>
    <t>Projektant:</t>
  </si>
  <si>
    <t xml:space="preserve"> </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</si>
  <si>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</si>
  <si>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</si>
  <si>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</si>
  <si>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</si>
  <si>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</si>
  <si>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</si>
  <si>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</si>
  <si>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</si>
  <si>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</si>
  <si>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</si>
  <si>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</si>
  <si>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</si>
  <si>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</si>
  <si>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</si>
  <si>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</si>
  <si>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</si>
  <si>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</si>
  <si>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</si>
  <si>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</si>
  <si>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</si>
  <si>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</si>
  <si>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</si>
  <si>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</si>
  <si>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</si>
  <si>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</si>
  <si>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</si>
  <si>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</si>
  <si>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</si>
  <si>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</si>
  <si>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</si>
  <si>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</si>
  <si>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</si>
  <si>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</si>
  <si>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</si>
  <si>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</si>
  <si>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</si>
  <si>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</si>
  <si>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</si>
  <si>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</si>
  <si>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</si>
  <si>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</si>
  <si>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</si>
  <si>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</si>
  <si>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</si>
  <si>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</si>
  <si>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</si>
  <si>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</si>
  <si>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</si>
  <si>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</si>
  <si>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</si>
  <si>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SO 04.2 - Veřejné osvětlení</t>
  </si>
  <si>
    <t>STA</t>
  </si>
  <si>
    <t>{11e3e535-42ad-49ec-90c2-0f609b5ca918}</t>
  </si>
  <si>
    <t>2</t>
  </si>
  <si>
    <t>KRYCÍ LIST SOUPISU PRACÍ</t>
  </si>
  <si>
    <t>Objekt:</t>
  </si>
  <si>
    <t>1 - SO 04.2 - Veřejné osvětlení</t>
  </si>
  <si>
    <t>Materiál</t>
  </si>
  <si>
    <t>Montáž</t>
  </si>
  <si>
    <t>REKAPITULACE ČLENĚNÍ SOUPISU PRACÍ</t>
  </si>
  <si>
    <t>Kód dílu - Popis</t>
  </si>
  <si>
    <t>Materiál [CZK]</t>
  </si>
  <si>
    <t>Montáž [CZK]</t>
  </si>
  <si>
    <t>Cena celkem [CZK]</t>
  </si>
  <si>
    <t>Náklady ze soupisu prací</t>
  </si>
  <si>
    <t>-1</t>
  </si>
  <si>
    <t>HSV - Práce a dodávky HSV</t>
  </si>
  <si>
    <t xml:space="preserve">    1 - Zemní práce</t>
  </si>
  <si>
    <t xml:space="preserve">    2 - Zakládání</t>
  </si>
  <si>
    <t xml:space="preserve">    4 - Vodorovné konstrukce</t>
  </si>
  <si>
    <t>M - Práce a dodávky M</t>
  </si>
  <si>
    <t xml:space="preserve">    21-M - Elektromontáže</t>
  </si>
  <si>
    <t xml:space="preserve">      D1 - Kabely, uzemnění, vybavení jednotlivých světelných míst, svítidla, stožáry, základy atd.</t>
  </si>
  <si>
    <t xml:space="preserve">      D2 - Demontáže</t>
  </si>
  <si>
    <t xml:space="preserve">      D3 - Revizní zkoušky, měření, protokoly, geotetické práce,ostatní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</si>
  <si>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</si>
  <si>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</si>
  <si>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</si>
  <si>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</si>
  <si>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</si>
  <si>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</si>
  <si>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</si>
  <si>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</si>
  <si>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</si>
  <si>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</si>
  <si>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</si>
  <si>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</si>
  <si>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</si>
  <si>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</si>
  <si>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</si>
  <si>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</si>
  <si>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</si>
  <si>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</si>
  <si>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</si>
  <si>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</si>
  <si>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</si>
  <si>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</si>
  <si>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121151113</t>
  </si>
  <si>
    <t>Sejmutí ornice plochy do 500 m2 tl vrstvy do 200 mm strojně</t>
  </si>
  <si>
    <t>m2</t>
  </si>
  <si>
    <t>4</t>
  </si>
  <si>
    <t>213976276</t>
  </si>
  <si>
    <t>VV</t>
  </si>
  <si>
    <t>"ZELEŇ</t>
  </si>
  <si>
    <t>390,00*0,35</t>
  </si>
  <si>
    <t>15,00*0,35</t>
  </si>
  <si>
    <t>"KABELOVÉ SPOJKY</t>
  </si>
  <si>
    <t>1,00*1,00*2</t>
  </si>
  <si>
    <t>Součet</t>
  </si>
  <si>
    <t>131313101</t>
  </si>
  <si>
    <t>Hloubení jam v soudržných horninách třídy těžitelnosti II, skupiny 4 ručně</t>
  </si>
  <si>
    <t>m3</t>
  </si>
  <si>
    <t>-1042759316</t>
  </si>
  <si>
    <t>1,00*1,00*0,80*2</t>
  </si>
  <si>
    <t>"STOŽÁR 5M</t>
  </si>
  <si>
    <t>0,60*0,60*1,00*2</t>
  </si>
  <si>
    <t>"STOŽÁR 5M SKLÁPĚCÍ</t>
  </si>
  <si>
    <t>0,80*0,80*1,00*3</t>
  </si>
  <si>
    <t>"STOŽÁR 7M</t>
  </si>
  <si>
    <t>0,70*0,70*1,20*10</t>
  </si>
  <si>
    <t>3</t>
  </si>
  <si>
    <t>132312111</t>
  </si>
  <si>
    <t>Hloubení rýh š do 800 mm v soudržných horninách třídy těžitelnosti II, skupiny 4 ručně</t>
  </si>
  <si>
    <t>-1728259196</t>
  </si>
  <si>
    <t>"Výkop drážky pro uložení zemniče</t>
  </si>
  <si>
    <t>390,00*0,10*0,10</t>
  </si>
  <si>
    <t>"CHODNÍK + STÁNÍ PRO KONTEJNERY</t>
  </si>
  <si>
    <t>78,00*0,10*0,10</t>
  </si>
  <si>
    <t>132312211</t>
  </si>
  <si>
    <t>Hloubení rýh š do 2000 mm v soudržných horninách třídy těžitelnosti II, skupiny 4 ručně</t>
  </si>
  <si>
    <t>-1150850554</t>
  </si>
  <si>
    <t>390,00*0,35*0,60</t>
  </si>
  <si>
    <t>15,00*0,35*0,60</t>
  </si>
  <si>
    <t>78,00*0,50*0,36</t>
  </si>
  <si>
    <t>"KOMUNIKACE</t>
  </si>
  <si>
    <t>8,00*0,50*0,96</t>
  </si>
  <si>
    <t>5</t>
  </si>
  <si>
    <t>162751137</t>
  </si>
  <si>
    <t>Vodorovné přemístění do 10000 m výkopku/sypaniny z horniny třídy těžitelnosti II, skupiny 4 a 5</t>
  </si>
  <si>
    <t>-2019962625</t>
  </si>
  <si>
    <t>"VÝKOPEK NAHRAZENÝ PÍSKOVÝM LOŽEM</t>
  </si>
  <si>
    <t>26,325</t>
  </si>
  <si>
    <t>"VÝKOPEK NAHRAZENÝ SEDLOVÝM LOŽEM Z BETONU</t>
  </si>
  <si>
    <t>0,40</t>
  </si>
  <si>
    <t>"VÝKOPEK NAHRAZENÝ OBETONOVÁNÍM CHRÁNIČEK</t>
  </si>
  <si>
    <t>0,72</t>
  </si>
  <si>
    <t>"ODVOZ 10% PŘESÁTÉ ZEMINY</t>
  </si>
  <si>
    <t>81,531*0,10</t>
  </si>
  <si>
    <t>"VÝKOPEK NAHRAZENÝ ZÁKLADY SLOUPŮ</t>
  </si>
  <si>
    <t>0,60*0,60*0,35*2</t>
  </si>
  <si>
    <t>0,80*0,80*0,35*3</t>
  </si>
  <si>
    <t>0,70*0,70*0,40*10</t>
  </si>
  <si>
    <t>6</t>
  </si>
  <si>
    <t>171201221</t>
  </si>
  <si>
    <t>Poplatek za uložení na skládce (skládkovné) zeminy a kamení kód odpadu 17 05 04</t>
  </si>
  <si>
    <t>t</t>
  </si>
  <si>
    <t>-878723538</t>
  </si>
  <si>
    <t>38,482*1,80</t>
  </si>
  <si>
    <t>7</t>
  </si>
  <si>
    <t>171251201</t>
  </si>
  <si>
    <t>Uložení sypaniny na skládky nebo meziskládky</t>
  </si>
  <si>
    <t>741376129</t>
  </si>
  <si>
    <t>143,75*0,20</t>
  </si>
  <si>
    <t>8</t>
  </si>
  <si>
    <t>174111101</t>
  </si>
  <si>
    <t>Zásyp jam, šachet rýh nebo kolem objektů sypaninou se zhutněním ručně</t>
  </si>
  <si>
    <t>-1244660995</t>
  </si>
  <si>
    <t>9</t>
  </si>
  <si>
    <t>M</t>
  </si>
  <si>
    <t>10364100</t>
  </si>
  <si>
    <t>zemina pro terénní úpravy - tříděná</t>
  </si>
  <si>
    <t>905302601</t>
  </si>
  <si>
    <t>4,68*0,10*1,80</t>
  </si>
  <si>
    <t>10</t>
  </si>
  <si>
    <t>174151101</t>
  </si>
  <si>
    <t>Zásyp jam, šachet rýh nebo kolem objektů sypaninou se zhutněním</t>
  </si>
  <si>
    <t>880769871</t>
  </si>
  <si>
    <t>390,00*0,35*0,45</t>
  </si>
  <si>
    <t>78,00*0,50*0,21</t>
  </si>
  <si>
    <t>0,60*0,60*0,65*2</t>
  </si>
  <si>
    <t>0,80*0,80*0,65*3</t>
  </si>
  <si>
    <t>0,70*0,70*0,80*10</t>
  </si>
  <si>
    <t>11</t>
  </si>
  <si>
    <t>-579229124</t>
  </si>
  <si>
    <t>76,581*0,10*1,80</t>
  </si>
  <si>
    <t>12</t>
  </si>
  <si>
    <t>175111209</t>
  </si>
  <si>
    <t>Příplatek za ruční prohození sypaniny, uložené do 3 m</t>
  </si>
  <si>
    <t>1880734705</t>
  </si>
  <si>
    <t>4,68+76,851</t>
  </si>
  <si>
    <t>13</t>
  </si>
  <si>
    <t>181351103</t>
  </si>
  <si>
    <t>Rozprostření ornice tl vrstvy do 200 mm pl do 500 m2 v rovině nebo ve svahu do 1:5 strojně</t>
  </si>
  <si>
    <t>-553246812</t>
  </si>
  <si>
    <t>14</t>
  </si>
  <si>
    <t>181411131</t>
  </si>
  <si>
    <t>Založení parkového trávníku výsevem plochy do 1000 m2 v rovině a ve svahu do 1:5</t>
  </si>
  <si>
    <t>1150653352</t>
  </si>
  <si>
    <t>00572410</t>
  </si>
  <si>
    <t>osivo směs travní parková</t>
  </si>
  <si>
    <t>kg</t>
  </si>
  <si>
    <t>-1207845544</t>
  </si>
  <si>
    <t>143,75*0,015 'Přepočtené koeficientem množství</t>
  </si>
  <si>
    <t>Zakládání</t>
  </si>
  <si>
    <t>16</t>
  </si>
  <si>
    <t>174111102</t>
  </si>
  <si>
    <t>Vyplnění s hutněním</t>
  </si>
  <si>
    <t>609866281</t>
  </si>
  <si>
    <t>3,14*0,1575*0,1575*0,55*2</t>
  </si>
  <si>
    <t>3,14*0,1575*0,1575*0,55*3</t>
  </si>
  <si>
    <t>3,14*0,1575*0,1575*0,65*10</t>
  </si>
  <si>
    <t>17</t>
  </si>
  <si>
    <t>58344121</t>
  </si>
  <si>
    <t>štěrkodrť frakce 4/8</t>
  </si>
  <si>
    <t>-2102672544</t>
  </si>
  <si>
    <t>0,721*2,00</t>
  </si>
  <si>
    <t>18</t>
  </si>
  <si>
    <t>273313811</t>
  </si>
  <si>
    <t>Základové desky z betonu tř. C 25/30</t>
  </si>
  <si>
    <t>-1054146740</t>
  </si>
  <si>
    <t>0,60*0,60*0,50*2</t>
  </si>
  <si>
    <t>0,80*0,80*0,50*3</t>
  </si>
  <si>
    <t>0,70*0,70*0,50*10</t>
  </si>
  <si>
    <t>19</t>
  </si>
  <si>
    <t>274352221</t>
  </si>
  <si>
    <t>Zřízení bednění základových pasů kruhového r do 2,5 m</t>
  </si>
  <si>
    <t>-442727790</t>
  </si>
  <si>
    <t>2*3,14*0,20*0,20*2</t>
  </si>
  <si>
    <t>2*3,14*0,20*0,20*3</t>
  </si>
  <si>
    <t>2*3,14*0,25*0,25*10</t>
  </si>
  <si>
    <t>20</t>
  </si>
  <si>
    <t>274352222</t>
  </si>
  <si>
    <t>Odstranění bednění základových pasů kruhového r do 2,5 m</t>
  </si>
  <si>
    <t>790735037</t>
  </si>
  <si>
    <t>275313811</t>
  </si>
  <si>
    <t>Základové patky z betonu tř. C 25/30</t>
  </si>
  <si>
    <t>-658653945</t>
  </si>
  <si>
    <t>0,60*0,60*0,30*2-3,14*0,1575*0,1575*0,30*2</t>
  </si>
  <si>
    <t>0,80*0,80*0,30*3-3,14*0,1575*0,1575*0,30*3</t>
  </si>
  <si>
    <t>0,70*0,70*0,35*10-3,14*0,1575*0,1575*0,35*10</t>
  </si>
  <si>
    <t>22</t>
  </si>
  <si>
    <t>275313811-1</t>
  </si>
  <si>
    <t>-865008953</t>
  </si>
  <si>
    <t>3,14*0,1575*0,1575*0,30*2</t>
  </si>
  <si>
    <t>3,14*0,1575*0,1575*0,30*3</t>
  </si>
  <si>
    <t>3,14*0,1575*0,1575*0,35*10</t>
  </si>
  <si>
    <t>23</t>
  </si>
  <si>
    <t>275313811-2</t>
  </si>
  <si>
    <t>336581063</t>
  </si>
  <si>
    <t>3,14*0,20*0,20*0,20*2</t>
  </si>
  <si>
    <t>3,14*0,20*0,20*0,20*3</t>
  </si>
  <si>
    <t>3,14*0,25*0,25*0,25*10</t>
  </si>
  <si>
    <t>24</t>
  </si>
  <si>
    <t>871395231</t>
  </si>
  <si>
    <t>Trubka PVC DN 400 pro ustavení dříku</t>
  </si>
  <si>
    <t>m</t>
  </si>
  <si>
    <t>-1944230147</t>
  </si>
  <si>
    <t>0,95*2</t>
  </si>
  <si>
    <t>0,95*3</t>
  </si>
  <si>
    <t>1,15*10</t>
  </si>
  <si>
    <t>Vodorovné konstrukce</t>
  </si>
  <si>
    <t>25</t>
  </si>
  <si>
    <t>451573111</t>
  </si>
  <si>
    <t>Lože otevřený výkop ze štěrkopísku</t>
  </si>
  <si>
    <t>1252283822</t>
  </si>
  <si>
    <t>390,00*0,35*0,15</t>
  </si>
  <si>
    <t>78,00*0,50*0,15</t>
  </si>
  <si>
    <t>26</t>
  </si>
  <si>
    <t>452312151</t>
  </si>
  <si>
    <t>Sedlové lože z betonu prostého tř. C 20/25 otevřený výkop</t>
  </si>
  <si>
    <t>18250239</t>
  </si>
  <si>
    <t>8,00*0,50*0,10</t>
  </si>
  <si>
    <t>27</t>
  </si>
  <si>
    <t>899623151</t>
  </si>
  <si>
    <t>Obetonování chrániček betonem prostým tř. C 16/20 otevřený výkop</t>
  </si>
  <si>
    <t>1009315105</t>
  </si>
  <si>
    <t>8,00*0,50*0,18</t>
  </si>
  <si>
    <t>Práce a dodávky M</t>
  </si>
  <si>
    <t>21-M</t>
  </si>
  <si>
    <t>Elektromontáže</t>
  </si>
  <si>
    <t>D1</t>
  </si>
  <si>
    <t>Kabely, uzemnění, vybavení jednotlivých světelných míst, svítidla, stožáry, základy atd.</t>
  </si>
  <si>
    <t>28</t>
  </si>
  <si>
    <t>Pol1</t>
  </si>
  <si>
    <t>Svítidlo - typ A</t>
  </si>
  <si>
    <t>ks</t>
  </si>
  <si>
    <t>P</t>
  </si>
  <si>
    <t>Poznámka k položce:_x000d_
Svítidlo - typ A - LED uliční svítidlo o velikosti malý s 24 LED zdroji napájenými 350mA s optikou Pro mimořádně široké ulice. Předřadník se stálým výstupem elektronický. Elektrická Třída ochrany I, IP66, IK08. Těleso: tlakově odlévaný hliník (EN AC-44300), práškově nanášený texturovaná barva světlešedá. Difuzor: tvrzený plochý sklo. Šrouby: nerezová ocel, povrchová úprava Ecolubric®. Montáž na vrch sloupu (Ø60/76mm, sklon 0°/5°/10°) nebo boční montáž (Ø34/42/49/60mm, sklon 0°/-5°/-10°/-15°). Dodáváno s LED zdroji v barvě 3000K. Rozměry: 655 x 362 x 155 mm. Příkon svítidla: 28 W. Světelný tok: 3320 lm. Světelný výkon svítidel: 118 lm/W. Hmotnost: 9,54 kg. Scx: 0.05 m². Teplota chromatičnosti: 3000 Kelvin. Barevná tolerance v místě (MacAdam): 5. Vyměřovací (jmenovitá) doba životnosti (B10)*: L90 100000h při/u 25°C. Příkon svítidla*: 28 W. Výkonový faktor = 0,95. CRI min 70</t>
  </si>
  <si>
    <t>29</t>
  </si>
  <si>
    <t>Pol2</t>
  </si>
  <si>
    <t>Svítidlo - typ B</t>
  </si>
  <si>
    <t>Poznámka k položce:_x000d_
Svítidlo - typ B - LED uliční svítidlo o velikosti malý s 12 LED zdroji napájenými 350mA s optikou Proúzké vozovky. Předřadník se stálým výstupem elektronický. Elektrická Třída ochrany I, IP66, IK08. Těleso: tlakově odlévaný hliník (EN AC-44300), práškově nanášený texturovaná barva světlešedá. Difuzor: tvrzený plochý sklo. Šrouby: nerezová ocel, povrchová úprava Ecolubric®. Montáž na vrch sloupu (Ø60/76mm, sklon 0°/5°/10°) nebo boční montáž (Ø34/42/49/60mm, sklon 0°/-5°/-10°/-15°). Dodáváno s LED zdroji v barvě 3000K. Rozměry: 655 x 362 x 155 mm. Příkon svítidla: 15 W. Světelný tok: 1690 lm. Světelný výkon svítidel: 112 lm/W. Hmotnost: 9,08 kg. Scx: 0.05 m². Teplota chromatičnosti: 3000 Kelvin. Barevná tolerance v místě (MacAdam): 5. Vyměřovací (jmenovitá) doba životnosti (B10)*: L90 100000h při/u 25°C. Příkon svítidla*: 15 W. Výkonový faktor = 0,95. CRI min 70</t>
  </si>
  <si>
    <t>30</t>
  </si>
  <si>
    <t>Pol3</t>
  </si>
  <si>
    <t>Ocelový osvětlovací sadový bezpaticový stožár, třístupňový jmen. výšky 5 m s ochrannou manžetou v místě vetknutí (Ø114/76/60 mm)</t>
  </si>
  <si>
    <t>Poznámka k položce:_x000d_
Ocelový osvětlovací sadový bezpaticový stožár, třístupňový jmen. výšky 5 m s ochrannou manžetou v místě vetknutí (Ø114/76/60 mm), tloušťka stěn trubek všech stupňů dříku min. 4 mm, délka vetknutí dříku do země min. 0,8 m, ochranná manžeta v místě vetknutí z plechu tloušťky min. 3 mm, povrch. úprava celého stožáru oboustranným žár. zinkováním, zapuštěná dvířka 100x400 mm s uzamykáním na trojúhelníkový klíč,výška spodního okraje dvířek 600 mm nad úrovní vetknutí, uvnitř dříku šroub M8 pro upevnění elektrovýzbroje, ve spodní části dříku otvor se závitem pro montáž uzemnění 200 mm nad úrovní vetknutí) - pozn.: vzhled stožáru odpovídá sadovým stožárům použitým v předešlé etap č.5 stavby</t>
  </si>
  <si>
    <t>31</t>
  </si>
  <si>
    <t>Pol4</t>
  </si>
  <si>
    <t>Ocelový osvětlovací sadový bezpaticový stožár, třístupňový jmen. výšky 7 m s ochrannou manžetou v místě vetknutí (Ø114/76/60 mm)</t>
  </si>
  <si>
    <t>Poznámka k položce:_x000d_
Ocelový osvětlovací sadový bezpaticový stožár, třístupňový jmen. výšky 7 m s ochrannou manžetou v místě vetknutí (Ø114/76/60 mm), tloušťka stěn trubek všech stupňů dříku min. 4 mm, délka vetknutí dříku do země min. 1 m, ochranná manžeta v místě vetknutí z plechu tloušťky min. 3 mm, povrch. úprava celého stožáru oboustranným žár. zinkováním, zapuštěná dvířka 100x400 mm s uzamykáním na trojúhelníkový klíč,výška spodního okraje dvířek 600 mm nad úrovní vetknutí, uvnitř dříku šroub M8 pro upevnění elektrovýzbroje, ve spodní části dříku otvor se závitem pro montáž uzemnění 200 mm nad úrovní vetknutí) - pozn.: vzhled stožáru odpovídá sadovým stožárům použitým v předešlé etap č.5 stavby</t>
  </si>
  <si>
    <t>32</t>
  </si>
  <si>
    <t>Pol5</t>
  </si>
  <si>
    <t>Sklápěcí osvětlovací stožár jmenovité výšky 5m, vyvažován pomocí hydraulického sklápěcího zařízení</t>
  </si>
  <si>
    <t>Poznámka k položce:_x000d_
Sklápěcí osvětlovací stožár jmenovité výšky 5m, vyvažován pomocí hydraulického sklápěcího zařízení. Spodní průměr stožáru 168mm, horní díl pak 114mm, osazen čepem pro svítidlo průměru 60mm. Stožár nesmí mít dvířka jako anti-vandalové provedení, přístup ke svorkovnici je možný až po sklopení. Vrcholové zatížení až 90kg. Hloubka vetknutí 800mm. Kloub stožáru je umístěn 310mm nad úrovní vetknutí. Sklápění pomocí menšího hydraulického zařízení umožňuje zastavení sklápění v kterékoliv poloze (zavřením ventilu), což je důležité při instalacích ve svažitém terénu – stožár se zastaví před terénem. Kloub stožáru nevyžaduje pravidelnou údržbu, je rovněž žárově zinkován, jedná se o suchý provoz bez mazání. Stožár je žárově zinkován ponorem z vnější i vnitřní strany, pojistné kroužky osy kloubu jsou z nerezavějící oceli. - pozn.: vzhled stožáru odpovídá sadovým stožárům použitým v předešlé etap č.5 stavby</t>
  </si>
  <si>
    <t>33</t>
  </si>
  <si>
    <t>Pol6</t>
  </si>
  <si>
    <t>Stožárová elektrovýzbroj pro 1 jištěný okruh (min. IP2X)</t>
  </si>
  <si>
    <t>Poznámka k položce:_x000d_
Stožárová elektrovýzbroj pro 1 jištěný okruh (min. IP2X) s pojistkovým odpínačem pro válcovou pojistku velikosti 10 x 38 mm, upevnění elektrovýzbroje na šroub uvnitř stožáru, velikost elektrovýzbroje přizpůsobená vnitřnímu prostoru uvnitř stožáru a velikosti dvířek), nosná konstrukce a svorky v povrchové úpravě odolávající korozi, čtyřsvorková, připojení až 3 kabelů s žílami Cu/Al průřezu do 4x35 mm2 včetně</t>
  </si>
  <si>
    <t>34</t>
  </si>
  <si>
    <t>Pol7</t>
  </si>
  <si>
    <t>Kompletní nátěr ocelového osvětlovacího třístupňového stožáru nadzemní výšky 5m)</t>
  </si>
  <si>
    <t>Poznámka k položce:_x000d_
Kompletní nátěr ocelového osvětlovacího třístupňového stožáru nadzemní výšky 5m) - očištění a odmaštění povrchu, 1 vrstva základ. nátěru na žárově zinkovaný povrch, 2 vrstvy vrchního stříbrného nátěru odstínu RAL 9006, dřík stožáru do výšky 1,4 m nad zemí vrchní šedý nátěr RAL 7046 (natíraný povrch jedné vrstvy cca 1,48 m2), očíslování stožáru dle pokynů správce VO (max. 4 znaky, černě - RAL 9005), označení dvířek červeným výstr. bleskem - vč. montážní plošiny, dodávky barev a dalšího potřeb. materiálu (štětce, ředidla, šablony, odmašťovací přípravek, samolepka s výstr. bleskem)</t>
  </si>
  <si>
    <t>35</t>
  </si>
  <si>
    <t>Pol8</t>
  </si>
  <si>
    <t>Kompletní nátěr ocelového osvětlovacího třístupňového stožáru nadzemní výšky 7m)</t>
  </si>
  <si>
    <t>Poznámka k položce:_x000d_
Kompletní nátěr ocelového osvětlovacího třístupňového stožáru nadzemní výšky 7m) - očištění a odmaštění povrchu, 1 vrstva základ. nátěru na žárově zinkovaný povrch, 2 vrstvy vrchního stříbrného nátěru odstínu RAL 9006, dřík stožáru do výšky 1,4 m nad zemí vrchní šedý nátěr RAL 7046 (natíraný povrch jedné vrstvy cca 1,48 m2), očíslování stožáru dle pokynů správce VO (max. 4 znaky, černě - RAL 9005), označení dvířek červeným výstr. bleskem - vč. montážní plošiny, dodávky barev a dalšího potřeb. materiálu (štětce, ředidla, šablony, odmašťovací přípravek, samolepka s výstr. bleskem)</t>
  </si>
  <si>
    <t>36</t>
  </si>
  <si>
    <t>Pol9</t>
  </si>
  <si>
    <t>Pojistková vložka 2A gG 10x38mm</t>
  </si>
  <si>
    <t>37</t>
  </si>
  <si>
    <t>Pol10</t>
  </si>
  <si>
    <t>CYKY-J 4x10 mm2, uložen v kabelové chráničce v zemi</t>
  </si>
  <si>
    <t>38</t>
  </si>
  <si>
    <t>Pol11</t>
  </si>
  <si>
    <t>Příplatek za zatahování kabelu do trubkové trasy (do 2 kg/m)</t>
  </si>
  <si>
    <t>39</t>
  </si>
  <si>
    <t>Pol12</t>
  </si>
  <si>
    <t>CYKY-J 3x1,5 mm2 - svody od svítidel ke svorkovnicím</t>
  </si>
  <si>
    <t>40</t>
  </si>
  <si>
    <t>Pol13</t>
  </si>
  <si>
    <t>smršťovací kabelová spojka NN pro kabely CYKY-J 4x10 vč. příslušenství</t>
  </si>
  <si>
    <t>41</t>
  </si>
  <si>
    <t>Pol14</t>
  </si>
  <si>
    <t>Smršťovací rozdělovací hlava pro kabely 4x6 až 4x50 mm2 (pro ukončení kabelů ve stožárech nebo rozváděčích)</t>
  </si>
  <si>
    <t>42</t>
  </si>
  <si>
    <t>Pol15</t>
  </si>
  <si>
    <t>Ukončení kabelů + zapojení kabelů do 2,5mm2</t>
  </si>
  <si>
    <t>43</t>
  </si>
  <si>
    <t>Pol16</t>
  </si>
  <si>
    <t>Ukončení kabelů + zapojení kabelů do 10mm2</t>
  </si>
  <si>
    <t>44</t>
  </si>
  <si>
    <t>Pol17</t>
  </si>
  <si>
    <t>Proměření izolačního stavu stávajících kabelů v místech propojů na stávající vývod B rozváděče RVO 342</t>
  </si>
  <si>
    <t>45</t>
  </si>
  <si>
    <t>210021063</t>
  </si>
  <si>
    <t>Osazení výstražné fólie z PVC</t>
  </si>
  <si>
    <t>64</t>
  </si>
  <si>
    <t>1725609998</t>
  </si>
  <si>
    <t>46</t>
  </si>
  <si>
    <t>69311310</t>
  </si>
  <si>
    <t>pás varovný plný PE š 330mm</t>
  </si>
  <si>
    <t>128</t>
  </si>
  <si>
    <t>440840393</t>
  </si>
  <si>
    <t>47</t>
  </si>
  <si>
    <t>Pol19</t>
  </si>
  <si>
    <t xml:space="preserve">Ohebná dvouplášťová korugovaná chránička  vnější/vnitřní průměr 75/61mm, červená, 450N/20cm</t>
  </si>
  <si>
    <t>48</t>
  </si>
  <si>
    <t>Pol20</t>
  </si>
  <si>
    <t xml:space="preserve">Spojka pro dvouplášťovou korugovanou chráničku  DN 75mm</t>
  </si>
  <si>
    <t>49</t>
  </si>
  <si>
    <t>Pol21</t>
  </si>
  <si>
    <t xml:space="preserve">Ohebná dvouplášťová korugovaná chránička  vnější/vnitřní průměr 110/94mm, červená, 450N/20cm</t>
  </si>
  <si>
    <t>50</t>
  </si>
  <si>
    <t>Pol22</t>
  </si>
  <si>
    <t>Protahovací vodič H07V-K 6mm2</t>
  </si>
  <si>
    <t>51</t>
  </si>
  <si>
    <t>Pol23</t>
  </si>
  <si>
    <t>Zemnící drát FeZn Ø 10mm, vrstva zinku minimálně 350g/m2</t>
  </si>
  <si>
    <t>52</t>
  </si>
  <si>
    <t>Pol24</t>
  </si>
  <si>
    <t xml:space="preserve">Zemnící svorka drát -  drát, z nerez oceli V4A, včetně ošetření spoje gumoasfaltovým nátěrem</t>
  </si>
  <si>
    <t>53</t>
  </si>
  <si>
    <t>Pol25</t>
  </si>
  <si>
    <t>Stožárová zkušební zemnící svorka pro zemnič FeZn Ø10 mm</t>
  </si>
  <si>
    <t>Poznámka k položce:_x000d_
Stožárová zkušební zemnící svorka pro zemnič FeZn Ø10 mm vč.materiálu (vše v povrch. úpravě odolávající dlouhodobě povětrnostním vlivům) včetně připojení uzemnění konstrukce stožáru vč. montáže zemnící svorky, přizemnění ochranného vodiče, označení zemniče samolepkou vč. dodání samolepky</t>
  </si>
  <si>
    <t>54</t>
  </si>
  <si>
    <t>Pol26</t>
  </si>
  <si>
    <t>Nátěr zemniče FeZn Ø10 mm</t>
  </si>
  <si>
    <t xml:space="preserve">Poznámka k položce:_x000d_
Nátěr zemniče FeZn Ø10 mm (základní na žár. zinek + 2 x vrchní šedý RAL 7046)  vč. dodání barvy a potřeb. materiálu (štětce, ředidlo), dodání a osazení zž smršťovací trubice na zemnič</t>
  </si>
  <si>
    <t>55</t>
  </si>
  <si>
    <t>Pol27</t>
  </si>
  <si>
    <t>Doplnění přístrojové výzbroje do stávajícího rozváděče RVO 342 - 1x pojistková vložka PV14 gG / 10A</t>
  </si>
  <si>
    <t>56</t>
  </si>
  <si>
    <t>Pol28</t>
  </si>
  <si>
    <t>Zatažení kabelu do stávajícího rozváděče RVO 342 stávající ochrannou trubkou v základu vč. odkopání kabelového vstupu v zeleni 0,125 m3 (0,5*0,5*0,5), zapojení kabelu, zához 0,125 m3 výkopu zeminou vč. zhutnění a finální úpravy povrchu - osetí travou</t>
  </si>
  <si>
    <t>D2</t>
  </si>
  <si>
    <t>Demontáže</t>
  </si>
  <si>
    <t>57</t>
  </si>
  <si>
    <t>Pol29</t>
  </si>
  <si>
    <t>Kompletní demontáž světelného místa</t>
  </si>
  <si>
    <t>58</t>
  </si>
  <si>
    <t xml:space="preserve">Poznámka k položce:_x000d_
Kompletní demontáž světelného místa (bezpaticový ocelový osvětlovací stožár VO jmenovité výšky do 7m, výbojkové svítidlo se zdrojem, svodový kabel, elektrovýzbroj pro 1 okruh s jištěním, koncovky kabelů)vč. montážní plošiny, potřeb. nářadí  likvidace výbojky, naložení, odvozu, likvidace a uložení  odpadu v souladu se zákonem o odpadech a požadavky správce VO (stávající světelná místa 493, 496, 497, 499, 500, 502)</t>
  </si>
  <si>
    <t>Pol30</t>
  </si>
  <si>
    <t>Demontáž základu stožáru VO (rozměry 0,7*0,7 m)</t>
  </si>
  <si>
    <t>60</t>
  </si>
  <si>
    <t xml:space="preserve">Poznámka k položce:_x000d_
Demontáž základu stožáru VO (rozměry 0,7*0,7 m) - odkopání základu a rozbití betonu a stožár. pouzdra do hloubky 1m, vyčištění jámy do hloubky 1 m vč. odvozu, likvidace a uložení 0,49 m3 odpadu (0,7*0,7*1), zasypání jámy drcen. kamenivem (vrstva 60 cm) a ornicí (vrstva 40 cm), dodání a dovoz 0,294 m3 drceného kameniva frakce 4 až 8 mm (0,7*0,7*0,6), dodání a dovozu 0,196 m3  ornice (0,7*0,7*0,4), zhutnění záhozu a finální úpravy povrchu - osetí travou (stávající světelná místa 493, 496, 497, 499, 500, 502)</t>
  </si>
  <si>
    <t>D3</t>
  </si>
  <si>
    <t>Revizní zkoušky, měření, protokoly, geotetické práce,ostatní náklady</t>
  </si>
  <si>
    <t>59</t>
  </si>
  <si>
    <t>Pol31</t>
  </si>
  <si>
    <t xml:space="preserve">Přepojení rozvodu VO, provizorní provoz, rozfázování VO, provedení  kontrolních měření, součinnost se správcem VO</t>
  </si>
  <si>
    <t>h</t>
  </si>
  <si>
    <t>62</t>
  </si>
  <si>
    <t>Pol32</t>
  </si>
  <si>
    <t>Jednání se správci cizích sítí, koordinace se zhotoviteli jiných SO</t>
  </si>
  <si>
    <t>61</t>
  </si>
  <si>
    <t>Pol33</t>
  </si>
  <si>
    <t>Mobilní zdroj el. energie pro zkušební provoz VO do doby provedení výchozí elektro revize zařízení</t>
  </si>
  <si>
    <t>kpl</t>
  </si>
  <si>
    <t>66</t>
  </si>
  <si>
    <t>Pol34</t>
  </si>
  <si>
    <t>Revizní technik silnoproudé elektroinstalace pro části VN/NN, včetně vypracování revizních zpráv</t>
  </si>
  <si>
    <t>68</t>
  </si>
  <si>
    <t>63</t>
  </si>
  <si>
    <t>Pol35</t>
  </si>
  <si>
    <t>Měření zemních odporů strojených zemničů</t>
  </si>
  <si>
    <t>70</t>
  </si>
  <si>
    <t>Pol36</t>
  </si>
  <si>
    <t>Provedení světelně technického měření osvětlovací soustavy, včetně protokolu</t>
  </si>
  <si>
    <t>72</t>
  </si>
  <si>
    <t>65</t>
  </si>
  <si>
    <t>Pol37</t>
  </si>
  <si>
    <t>Dokumentace skutečného provedení stavby, 2x tisk, 1x edit verze, 1x pdf verze na CD</t>
  </si>
  <si>
    <t>74</t>
  </si>
  <si>
    <t>Pol38</t>
  </si>
  <si>
    <t>Digitální fotodokumentace SO 04.2 po dokončení prací pro potřeby (pasportizace a evidence zařízení VO) - 1 x CD správce VO</t>
  </si>
  <si>
    <t>76</t>
  </si>
  <si>
    <t>67</t>
  </si>
  <si>
    <t>Pol39</t>
  </si>
  <si>
    <t>Zajištění bezpečnosti a ochrany zdraví při realizaci SO 04.2, zajištění otevřených výkopů po dobu realizace SO 04.2 vč. dodání zábran, dodání lávek pro pěší</t>
  </si>
  <si>
    <t>78</t>
  </si>
  <si>
    <t>Pol40</t>
  </si>
  <si>
    <t>Zaškolení obsluhy a pořízení písemného dokladu o zaškolení</t>
  </si>
  <si>
    <t>80</t>
  </si>
  <si>
    <t>69</t>
  </si>
  <si>
    <t>Pol41</t>
  </si>
  <si>
    <t>Geodetické vytýčení trasy</t>
  </si>
  <si>
    <t>km</t>
  </si>
  <si>
    <t>82</t>
  </si>
  <si>
    <t>Pol42</t>
  </si>
  <si>
    <t>Geodetické zaměření SO 04.2 na podkladu katastrální mapy (CD se soubory ve formátu dgn, dxf nebo dwg a tisk) ve čtyřech vyhotoveních</t>
  </si>
  <si>
    <t>84</t>
  </si>
  <si>
    <t>71</t>
  </si>
  <si>
    <t>Pol43</t>
  </si>
  <si>
    <t>Zajištění beznapěťového stavu dotčených částí el. instalace dle platných provozních předpisů a legislativy</t>
  </si>
  <si>
    <t>86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</si>
</sst>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5" fillId="0" borderId="14" xfId="0" applyNumberFormat="1" applyFont="1" applyBorder="1" applyAlignment="1" applyProtection="1">
      <alignment horizontal="right" vertical="center"/>
    </xf>
    <xf numFmtId="4" fontId="15" fillId="0" borderId="0" xfId="0" applyNumberFormat="1" applyFont="1" applyBorder="1" applyAlignment="1" applyProtection="1">
      <alignment horizontal="righ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pplyProtection="1">
      <alignment horizontal="right" vertical="center"/>
      <protection locked="0"/>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4" fontId="24" fillId="0" borderId="0" xfId="0" applyNumberFormat="1" applyFont="1" applyAlignment="1" applyProtection="1">
      <alignment vertical="center"/>
      <protection locked="0"/>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4" fontId="32" fillId="0" borderId="12" xfId="0" applyNumberFormat="1" applyFont="1" applyBorder="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22" xfId="0" applyFont="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7"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4" fontId="23" fillId="0" borderId="20" xfId="0" applyNumberFormat="1" applyFont="1" applyBorder="1" applyAlignment="1" applyProtection="1">
      <alignment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5</v>
      </c>
      <c r="BV1" s="16" t="s">
        <v>6</v>
      </c>
    </row>
    <row r="2" s="1" customFormat="1" ht="36.96" customHeight="1">
      <c r="AR2" s="1"/>
      <c r="AS2" s="1"/>
      <c r="AT2" s="1"/>
      <c r="AU2" s="1"/>
      <c r="AV2" s="1"/>
      <c r="AW2" s="1"/>
      <c r="AX2" s="1"/>
      <c r="AY2" s="1"/>
      <c r="AZ2" s="1"/>
      <c r="BA2" s="1"/>
      <c r="BB2" s="1"/>
      <c r="BC2" s="1"/>
      <c r="BD2" s="1"/>
      <c r="BE2" s="1"/>
      <c r="BF2" s="1"/>
      <c r="BG2" s="1"/>
      <c r="BS2" s="17" t="s">
        <v>7</v>
      </c>
      <c r="BT2" s="17" t="s">
        <v>8</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1" customFormat="1" ht="24.96"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G4" s="25" t="s">
        <v>12</v>
      </c>
      <c r="BS4" s="17" t="s">
        <v>13</v>
      </c>
    </row>
    <row r="5" s="1" customFormat="1" ht="12" customHeight="1">
      <c r="B5" s="21"/>
      <c r="C5" s="22"/>
      <c r="D5" s="26" t="s">
        <v>14</v>
      </c>
      <c r="E5" s="22"/>
      <c r="F5" s="22"/>
      <c r="G5" s="22"/>
      <c r="H5" s="22"/>
      <c r="I5" s="22"/>
      <c r="J5" s="22"/>
      <c r="K5" s="27" t="s">
        <v>15</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G5" s="28" t="s">
        <v>16</v>
      </c>
      <c r="BS5" s="17" t="s">
        <v>7</v>
      </c>
    </row>
    <row r="6" s="1" customFormat="1" ht="36.96" customHeight="1">
      <c r="B6" s="21"/>
      <c r="C6" s="22"/>
      <c r="D6" s="29" t="s">
        <v>17</v>
      </c>
      <c r="E6" s="22"/>
      <c r="F6" s="22"/>
      <c r="G6" s="22"/>
      <c r="H6" s="22"/>
      <c r="I6" s="22"/>
      <c r="J6" s="22"/>
      <c r="K6" s="30" t="s">
        <v>18</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G6" s="31"/>
      <c r="BS6" s="17" t="s">
        <v>7</v>
      </c>
    </row>
    <row r="7" s="1" customFormat="1" ht="12" customHeight="1">
      <c r="B7" s="21"/>
      <c r="C7" s="22"/>
      <c r="D7" s="32"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v>
      </c>
      <c r="AO7" s="22"/>
      <c r="AP7" s="22"/>
      <c r="AQ7" s="22"/>
      <c r="AR7" s="20"/>
      <c r="BG7" s="31"/>
      <c r="BS7" s="17" t="s">
        <v>7</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G8" s="31"/>
      <c r="BS8" s="17" t="s">
        <v>7</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G9" s="31"/>
      <c r="BS9" s="17" t="s">
        <v>7</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v>
      </c>
      <c r="AO10" s="22"/>
      <c r="AP10" s="22"/>
      <c r="AQ10" s="22"/>
      <c r="AR10" s="20"/>
      <c r="BG10" s="31"/>
      <c r="BS10" s="17" t="s">
        <v>7</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v>
      </c>
      <c r="AO11" s="22"/>
      <c r="AP11" s="22"/>
      <c r="AQ11" s="22"/>
      <c r="AR11" s="20"/>
      <c r="BG11" s="31"/>
      <c r="BS11" s="17" t="s">
        <v>7</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G12" s="31"/>
      <c r="BS12" s="17" t="s">
        <v>7</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G13" s="31"/>
      <c r="BS13" s="17" t="s">
        <v>7</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G14" s="31"/>
      <c r="BS14" s="17" t="s">
        <v>7</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G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v>
      </c>
      <c r="AO16" s="22"/>
      <c r="AP16" s="22"/>
      <c r="AQ16" s="22"/>
      <c r="AR16" s="20"/>
      <c r="BG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G17" s="31"/>
      <c r="BS17" s="17" t="s">
        <v>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G18" s="31"/>
      <c r="BS18" s="17" t="s">
        <v>7</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v>
      </c>
      <c r="AO19" s="22"/>
      <c r="AP19" s="22"/>
      <c r="AQ19" s="22"/>
      <c r="AR19" s="20"/>
      <c r="BG19" s="31"/>
      <c r="BS19" s="17" t="s">
        <v>7</v>
      </c>
    </row>
    <row r="20" s="1" customFormat="1" ht="18.48" customHeight="1">
      <c r="B20" s="21"/>
      <c r="C20" s="22"/>
      <c r="D20" s="22"/>
      <c r="E20" s="27" t="s">
        <v>32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G20" s="31"/>
      <c r="BS20" s="17" t="s">
        <v>5</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G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G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G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G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G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G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G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G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ROUND(BB94, 2)</f>
        <v>0</v>
      </c>
      <c r="X29" s="47"/>
      <c r="Y29" s="47"/>
      <c r="Z29" s="47"/>
      <c r="AA29" s="47"/>
      <c r="AB29" s="47"/>
      <c r="AC29" s="47"/>
      <c r="AD29" s="47"/>
      <c r="AE29" s="47"/>
      <c r="AF29" s="47"/>
      <c r="AG29" s="47"/>
      <c r="AH29" s="47"/>
      <c r="AI29" s="47"/>
      <c r="AJ29" s="47"/>
      <c r="AK29" s="49">
        <f>ROUND(AX94, 2)</f>
        <v>0</v>
      </c>
      <c r="AL29" s="47"/>
      <c r="AM29" s="47"/>
      <c r="AN29" s="47"/>
      <c r="AO29" s="47"/>
      <c r="AP29" s="47"/>
      <c r="AQ29" s="47"/>
      <c r="AR29" s="50"/>
      <c r="BG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ROUND(BC94, 2)</f>
        <v>0</v>
      </c>
      <c r="X30" s="47"/>
      <c r="Y30" s="47"/>
      <c r="Z30" s="47"/>
      <c r="AA30" s="47"/>
      <c r="AB30" s="47"/>
      <c r="AC30" s="47"/>
      <c r="AD30" s="47"/>
      <c r="AE30" s="47"/>
      <c r="AF30" s="47"/>
      <c r="AG30" s="47"/>
      <c r="AH30" s="47"/>
      <c r="AI30" s="47"/>
      <c r="AJ30" s="47"/>
      <c r="AK30" s="49">
        <f>ROUND(AY94, 2)</f>
        <v>0</v>
      </c>
      <c r="AL30" s="47"/>
      <c r="AM30" s="47"/>
      <c r="AN30" s="47"/>
      <c r="AO30" s="47"/>
      <c r="AP30" s="47"/>
      <c r="AQ30" s="47"/>
      <c r="AR30" s="50"/>
      <c r="BG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ROUND(BD94, 2)</f>
        <v>0</v>
      </c>
      <c r="X31" s="47"/>
      <c r="Y31" s="47"/>
      <c r="Z31" s="47"/>
      <c r="AA31" s="47"/>
      <c r="AB31" s="47"/>
      <c r="AC31" s="47"/>
      <c r="AD31" s="47"/>
      <c r="AE31" s="47"/>
      <c r="AF31" s="47"/>
      <c r="AG31" s="47"/>
      <c r="AH31" s="47"/>
      <c r="AI31" s="47"/>
      <c r="AJ31" s="47"/>
      <c r="AK31" s="49">
        <v>0</v>
      </c>
      <c r="AL31" s="47"/>
      <c r="AM31" s="47"/>
      <c r="AN31" s="47"/>
      <c r="AO31" s="47"/>
      <c r="AP31" s="47"/>
      <c r="AQ31" s="47"/>
      <c r="AR31" s="50"/>
      <c r="BG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ROUND(BE94, 2)</f>
        <v>0</v>
      </c>
      <c r="X32" s="47"/>
      <c r="Y32" s="47"/>
      <c r="Z32" s="47"/>
      <c r="AA32" s="47"/>
      <c r="AB32" s="47"/>
      <c r="AC32" s="47"/>
      <c r="AD32" s="47"/>
      <c r="AE32" s="47"/>
      <c r="AF32" s="47"/>
      <c r="AG32" s="47"/>
      <c r="AH32" s="47"/>
      <c r="AI32" s="47"/>
      <c r="AJ32" s="47"/>
      <c r="AK32" s="49">
        <v>0</v>
      </c>
      <c r="AL32" s="47"/>
      <c r="AM32" s="47"/>
      <c r="AN32" s="47"/>
      <c r="AO32" s="47"/>
      <c r="AP32" s="47"/>
      <c r="AQ32" s="47"/>
      <c r="AR32" s="50"/>
      <c r="BG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ROUND(BF94, 2)</f>
        <v>0</v>
      </c>
      <c r="X33" s="47"/>
      <c r="Y33" s="47"/>
      <c r="Z33" s="47"/>
      <c r="AA33" s="47"/>
      <c r="AB33" s="47"/>
      <c r="AC33" s="47"/>
      <c r="AD33" s="47"/>
      <c r="AE33" s="47"/>
      <c r="AF33" s="47"/>
      <c r="AG33" s="47"/>
      <c r="AH33" s="47"/>
      <c r="AI33" s="47"/>
      <c r="AJ33" s="47"/>
      <c r="AK33" s="49">
        <v>0</v>
      </c>
      <c r="AL33" s="47"/>
      <c r="AM33" s="47"/>
      <c r="AN33" s="47"/>
      <c r="AO33" s="47"/>
      <c r="AP33" s="47"/>
      <c r="AQ33" s="47"/>
      <c r="AR33" s="50"/>
      <c r="BG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G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G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G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G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G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G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G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G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G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G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G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G83" s="38"/>
    </row>
    <row r="84" s="4" customFormat="1" ht="12" customHeight="1">
      <c r="A84" s="4"/>
      <c r="B84" s="70"/>
      <c r="C84" s="32" t="s">
        <v>14</v>
      </c>
      <c r="D84" s="71"/>
      <c r="E84" s="71"/>
      <c r="F84" s="71"/>
      <c r="G84" s="71"/>
      <c r="H84" s="71"/>
      <c r="I84" s="71"/>
      <c r="J84" s="71"/>
      <c r="K84" s="71"/>
      <c r="L84" s="71" t="str">
        <f>K5</f>
        <v>AMPERDESIGN</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G84" s="4"/>
    </row>
    <row r="85" s="5" customFormat="1" ht="36.96" customHeight="1">
      <c r="A85" s="5"/>
      <c r="B85" s="73"/>
      <c r="C85" s="74" t="s">
        <v>17</v>
      </c>
      <c r="D85" s="75"/>
      <c r="E85" s="75"/>
      <c r="F85" s="75"/>
      <c r="G85" s="75"/>
      <c r="H85" s="75"/>
      <c r="I85" s="75"/>
      <c r="J85" s="75"/>
      <c r="K85" s="75"/>
      <c r="L85" s="76" t="str">
        <f>K6</f>
        <v>REGENERACE SÍDLIŠTĚ MUGLINOV - 10. ETAPA - UL. VDOVSKÁ</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G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G86" s="38"/>
    </row>
    <row r="87" s="2" customFormat="1" ht="12" customHeight="1">
      <c r="A87" s="38"/>
      <c r="B87" s="39"/>
      <c r="C87" s="32" t="s">
        <v>21</v>
      </c>
      <c r="D87" s="40"/>
      <c r="E87" s="40"/>
      <c r="F87" s="40"/>
      <c r="G87" s="40"/>
      <c r="H87" s="40"/>
      <c r="I87" s="40"/>
      <c r="J87" s="40"/>
      <c r="K87" s="40"/>
      <c r="L87" s="78" t="str">
        <f>IF(K8="","",K8)</f>
        <v>Ostrava</v>
      </c>
      <c r="M87" s="40"/>
      <c r="N87" s="40"/>
      <c r="O87" s="40"/>
      <c r="P87" s="40"/>
      <c r="Q87" s="40"/>
      <c r="R87" s="40"/>
      <c r="S87" s="40"/>
      <c r="T87" s="40"/>
      <c r="U87" s="40"/>
      <c r="V87" s="40"/>
      <c r="W87" s="40"/>
      <c r="X87" s="40"/>
      <c r="Y87" s="40"/>
      <c r="Z87" s="40"/>
      <c r="AA87" s="40"/>
      <c r="AB87" s="40"/>
      <c r="AC87" s="40"/>
      <c r="AD87" s="40"/>
      <c r="AE87" s="40"/>
      <c r="AF87" s="40"/>
      <c r="AG87" s="40"/>
      <c r="AH87" s="40"/>
      <c r="AI87" s="32" t="s">
        <v>23</v>
      </c>
      <c r="AJ87" s="40"/>
      <c r="AK87" s="40"/>
      <c r="AL87" s="40"/>
      <c r="AM87" s="79" t="str">
        <f>IF(AN8= "","",AN8)</f>
        <v>24. 6. 2020</v>
      </c>
      <c r="AN87" s="79"/>
      <c r="AO87" s="40"/>
      <c r="AP87" s="40"/>
      <c r="AQ87" s="40"/>
      <c r="AR87" s="44"/>
      <c r="BG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G88" s="38"/>
    </row>
    <row r="89" s="2" customFormat="1" ht="15.15" customHeight="1">
      <c r="A89" s="38"/>
      <c r="B89" s="39"/>
      <c r="C89" s="32" t="s">
        <v>25</v>
      </c>
      <c r="D89" s="40"/>
      <c r="E89" s="40"/>
      <c r="F89" s="40"/>
      <c r="G89" s="40"/>
      <c r="H89" s="40"/>
      <c r="I89" s="40"/>
      <c r="J89" s="40"/>
      <c r="K89" s="40"/>
      <c r="L89" s="71" t="str">
        <f>IF(E11= "","",E11)</f>
        <v>Statutární město Ostrava, MOb Slezská Ostrava</v>
      </c>
      <c r="M89" s="40"/>
      <c r="N89" s="40"/>
      <c r="O89" s="40"/>
      <c r="P89" s="40"/>
      <c r="Q89" s="40"/>
      <c r="R89" s="40"/>
      <c r="S89" s="40"/>
      <c r="T89" s="40"/>
      <c r="U89" s="40"/>
      <c r="V89" s="40"/>
      <c r="W89" s="40"/>
      <c r="X89" s="40"/>
      <c r="Y89" s="40"/>
      <c r="Z89" s="40"/>
      <c r="AA89" s="40"/>
      <c r="AB89" s="40"/>
      <c r="AC89" s="40"/>
      <c r="AD89" s="40"/>
      <c r="AE89" s="40"/>
      <c r="AF89" s="40"/>
      <c r="AG89" s="40"/>
      <c r="AH89" s="40"/>
      <c r="AI89" s="32" t="s">
        <v>31</v>
      </c>
      <c r="AJ89" s="40"/>
      <c r="AK89" s="40"/>
      <c r="AL89" s="40"/>
      <c r="AM89" s="80" t="str">
        <f>IF(E17="","",E17)</f>
        <v xml:space="preserve"> </v>
      </c>
      <c r="AN89" s="71"/>
      <c r="AO89" s="71"/>
      <c r="AP89" s="71"/>
      <c r="AQ89" s="40"/>
      <c r="AR89" s="44"/>
      <c r="AS89" s="81" t="s">
        <v>55</v>
      </c>
      <c r="AT89" s="82"/>
      <c r="AU89" s="83"/>
      <c r="AV89" s="83"/>
      <c r="AW89" s="83"/>
      <c r="AX89" s="83"/>
      <c r="AY89" s="83"/>
      <c r="AZ89" s="83"/>
      <c r="BA89" s="83"/>
      <c r="BB89" s="83"/>
      <c r="BC89" s="83"/>
      <c r="BD89" s="83"/>
      <c r="BE89" s="83"/>
      <c r="BF89" s="84"/>
      <c r="BG89" s="38"/>
    </row>
    <row r="90" s="2" customFormat="1" ht="15.15" customHeight="1">
      <c r="A90" s="38"/>
      <c r="B90" s="39"/>
      <c r="C90" s="32" t="s">
        <v>29</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7"/>
      <c r="BE90" s="87"/>
      <c r="BF90" s="88"/>
      <c r="BG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1"/>
      <c r="BE91" s="91"/>
      <c r="BF91" s="92"/>
      <c r="BG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1" t="s">
        <v>72</v>
      </c>
      <c r="BE92" s="101" t="s">
        <v>73</v>
      </c>
      <c r="BF92" s="102" t="s">
        <v>74</v>
      </c>
      <c r="BG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4"/>
      <c r="BE93" s="104"/>
      <c r="BF93" s="105"/>
      <c r="BG93" s="38"/>
    </row>
    <row r="94" s="6" customFormat="1" ht="32.4" customHeight="1">
      <c r="A94" s="6"/>
      <c r="B94" s="106"/>
      <c r="C94" s="107" t="s">
        <v>75</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SUM(AG94,AV94)</f>
        <v>0</v>
      </c>
      <c r="AO94" s="110"/>
      <c r="AP94" s="110"/>
      <c r="AQ94" s="111" t="s">
        <v>1</v>
      </c>
      <c r="AR94" s="112"/>
      <c r="AS94" s="113">
        <f>ROUND(AS95,2)</f>
        <v>0</v>
      </c>
      <c r="AT94" s="114">
        <f>ROUND(AT95,2)</f>
        <v>0</v>
      </c>
      <c r="AU94" s="115">
        <f>ROUND(AU95,2)</f>
        <v>0</v>
      </c>
      <c r="AV94" s="115">
        <f>ROUND(SUM(AX94:AY94),2)</f>
        <v>0</v>
      </c>
      <c r="AW94" s="116">
        <f>ROUND(AW95,5)</f>
        <v>0</v>
      </c>
      <c r="AX94" s="115">
        <f>ROUND(BB94*L29,2)</f>
        <v>0</v>
      </c>
      <c r="AY94" s="115">
        <f>ROUND(BC94*L30,2)</f>
        <v>0</v>
      </c>
      <c r="AZ94" s="115">
        <f>ROUND(BD94*L29,2)</f>
        <v>0</v>
      </c>
      <c r="BA94" s="115">
        <f>ROUND(BE94*L30,2)</f>
        <v>0</v>
      </c>
      <c r="BB94" s="115">
        <f>ROUND(BB95,2)</f>
        <v>0</v>
      </c>
      <c r="BC94" s="115">
        <f>ROUND(BC95,2)</f>
        <v>0</v>
      </c>
      <c r="BD94" s="115">
        <f>ROUND(BD95,2)</f>
        <v>0</v>
      </c>
      <c r="BE94" s="115">
        <f>ROUND(BE95,2)</f>
        <v>0</v>
      </c>
      <c r="BF94" s="117">
        <f>ROUND(BF95,2)</f>
        <v>0</v>
      </c>
      <c r="BG94" s="6"/>
      <c r="BS94" s="118" t="s">
        <v>76</v>
      </c>
      <c r="BT94" s="118" t="s">
        <v>77</v>
      </c>
      <c r="BU94" s="119" t="s">
        <v>78</v>
      </c>
      <c r="BV94" s="118" t="s">
        <v>79</v>
      </c>
      <c r="BW94" s="118" t="s">
        <v>6</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'1 - SO 04.2 - Veřejné osv...'!K32</f>
        <v>0</v>
      </c>
      <c r="AH95" s="124"/>
      <c r="AI95" s="124"/>
      <c r="AJ95" s="124"/>
      <c r="AK95" s="124"/>
      <c r="AL95" s="124"/>
      <c r="AM95" s="124"/>
      <c r="AN95" s="125">
        <f>SUM(AG95,AV95)</f>
        <v>0</v>
      </c>
      <c r="AO95" s="124"/>
      <c r="AP95" s="124"/>
      <c r="AQ95" s="126" t="s">
        <v>84</v>
      </c>
      <c r="AR95" s="127"/>
      <c r="AS95" s="128">
        <f>'1 - SO 04.2 - Veřejné osv...'!K30</f>
        <v>0</v>
      </c>
      <c r="AT95" s="129">
        <f>'1 - SO 04.2 - Veřejné osv...'!K31</f>
        <v>0</v>
      </c>
      <c r="AU95" s="129">
        <v>0</v>
      </c>
      <c r="AV95" s="129">
        <f>ROUND(SUM(AX95:AY95),2)</f>
        <v>0</v>
      </c>
      <c r="AW95" s="130">
        <f>'1 - SO 04.2 - Veřejné osv...'!T125</f>
        <v>0</v>
      </c>
      <c r="AX95" s="129">
        <f>'1 - SO 04.2 - Veřejné osv...'!K35</f>
        <v>0</v>
      </c>
      <c r="AY95" s="129">
        <f>'1 - SO 04.2 - Veřejné osv...'!K36</f>
        <v>0</v>
      </c>
      <c r="AZ95" s="129">
        <f>'1 - SO 04.2 - Veřejné osv...'!K37</f>
        <v>0</v>
      </c>
      <c r="BA95" s="129">
        <f>'1 - SO 04.2 - Veřejné osv...'!K38</f>
        <v>0</v>
      </c>
      <c r="BB95" s="129">
        <f>'1 - SO 04.2 - Veřejné osv...'!F35</f>
        <v>0</v>
      </c>
      <c r="BC95" s="129">
        <f>'1 - SO 04.2 - Veřejné osv...'!F36</f>
        <v>0</v>
      </c>
      <c r="BD95" s="129">
        <f>'1 - SO 04.2 - Veřejné osv...'!F37</f>
        <v>0</v>
      </c>
      <c r="BE95" s="129">
        <f>'1 - SO 04.2 - Veřejné osv...'!F38</f>
        <v>0</v>
      </c>
      <c r="BF95" s="131">
        <f>'1 - SO 04.2 - Veřejné osv...'!F39</f>
        <v>0</v>
      </c>
      <c r="BG95" s="7"/>
      <c r="BT95" s="132" t="s">
        <v>82</v>
      </c>
      <c r="BV95" s="132" t="s">
        <v>79</v>
      </c>
      <c r="BW95" s="132" t="s">
        <v>85</v>
      </c>
      <c r="BX95" s="132" t="s">
        <v>6</v>
      </c>
      <c r="CL95" s="132" t="s">
        <v>1</v>
      </c>
      <c r="CM95" s="132"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c r="BF96" s="38"/>
      <c r="BG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c r="BF97" s="38"/>
      <c r="BG97" s="38"/>
    </row>
  </sheetData>
  <sheetProtection sheet="1" formatColumns="0" formatRows="0" objects="1" scenarios="1" spinCount="100000" saltValue="lfZ3RH6XmwyO5oxb/pgF3jhviZoW3AI+NXz5WbCQuqetOp62tGE8c+LuE66Wp1YHIr5/+GeU4PMZFySnGY7dYg==" hashValue="fjRqsSDm1mIEkZjXg0AsBBESoG3XVR7J2jxWdD6L8zEIpYF/JpU1gqRNNGhGA4jYY5f6RA1YphBBdyhl7Xnimg==" algorithmName="SHA-512" password="CC35"/>
  <mergeCells count="42">
    <mergeCell ref="BG5:BG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G2"/>
  </mergeCells>
  <hyperlinks>
    <hyperlink ref="A95" location="'1 - SO 04.2 - Veřejné osv...'!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3" customWidth="1"/>
    <col min="10" max="10" width="20.16016" style="133" customWidth="1"/>
    <col min="11" max="11" width="20.16016"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3"/>
      <c r="J2" s="133"/>
      <c r="M2" s="1"/>
      <c r="N2" s="1"/>
      <c r="O2" s="1"/>
      <c r="P2" s="1"/>
      <c r="Q2" s="1"/>
      <c r="R2" s="1"/>
      <c r="S2" s="1"/>
      <c r="T2" s="1"/>
      <c r="U2" s="1"/>
      <c r="V2" s="1"/>
      <c r="W2" s="1"/>
      <c r="X2" s="1"/>
      <c r="Y2" s="1"/>
      <c r="Z2" s="1"/>
      <c r="AT2" s="17" t="s">
        <v>85</v>
      </c>
    </row>
    <row r="3" s="1" customFormat="1" ht="6.96" customHeight="1">
      <c r="B3" s="134"/>
      <c r="C3" s="135"/>
      <c r="D3" s="135"/>
      <c r="E3" s="135"/>
      <c r="F3" s="135"/>
      <c r="G3" s="135"/>
      <c r="H3" s="135"/>
      <c r="I3" s="136"/>
      <c r="J3" s="136"/>
      <c r="K3" s="135"/>
      <c r="L3" s="135"/>
      <c r="M3" s="20"/>
      <c r="AT3" s="17" t="s">
        <v>86</v>
      </c>
    </row>
    <row r="4" s="1" customFormat="1" ht="24.96" customHeight="1">
      <c r="B4" s="20"/>
      <c r="D4" s="137" t="s">
        <v>87</v>
      </c>
      <c r="I4" s="133"/>
      <c r="J4" s="133"/>
      <c r="M4" s="20"/>
      <c r="N4" s="138" t="s">
        <v>11</v>
      </c>
      <c r="AT4" s="17" t="s">
        <v>4</v>
      </c>
    </row>
    <row r="5" s="1" customFormat="1" ht="6.96" customHeight="1">
      <c r="B5" s="20"/>
      <c r="I5" s="133"/>
      <c r="J5" s="133"/>
      <c r="M5" s="20"/>
    </row>
    <row r="6" s="1" customFormat="1" ht="12" customHeight="1">
      <c r="B6" s="20"/>
      <c r="D6" s="139" t="s">
        <v>17</v>
      </c>
      <c r="I6" s="133"/>
      <c r="J6" s="133"/>
      <c r="M6" s="20"/>
    </row>
    <row r="7" s="1" customFormat="1" ht="16.5" customHeight="1">
      <c r="B7" s="20"/>
      <c r="E7" s="140" t="str">
        <f>'Rekapitulace stavby'!K6</f>
        <v>REGENERACE SÍDLIŠTĚ MUGLINOV - 10. ETAPA - UL. VDOVSKÁ</v>
      </c>
      <c r="F7" s="139"/>
      <c r="G7" s="139"/>
      <c r="H7" s="139"/>
      <c r="I7" s="133"/>
      <c r="J7" s="133"/>
      <c r="M7" s="20"/>
    </row>
    <row r="8" s="2" customFormat="1" ht="12" customHeight="1">
      <c r="A8" s="38"/>
      <c r="B8" s="44"/>
      <c r="C8" s="38"/>
      <c r="D8" s="139" t="s">
        <v>88</v>
      </c>
      <c r="E8" s="38"/>
      <c r="F8" s="38"/>
      <c r="G8" s="38"/>
      <c r="H8" s="38"/>
      <c r="I8" s="141"/>
      <c r="J8" s="141"/>
      <c r="K8" s="38"/>
      <c r="L8" s="38"/>
      <c r="M8" s="63"/>
      <c r="S8" s="38"/>
      <c r="T8" s="38"/>
      <c r="U8" s="38"/>
      <c r="V8" s="38"/>
      <c r="W8" s="38"/>
      <c r="X8" s="38"/>
      <c r="Y8" s="38"/>
      <c r="Z8" s="38"/>
      <c r="AA8" s="38"/>
      <c r="AB8" s="38"/>
      <c r="AC8" s="38"/>
      <c r="AD8" s="38"/>
      <c r="AE8" s="38"/>
    </row>
    <row r="9" s="2" customFormat="1" ht="16.5" customHeight="1">
      <c r="A9" s="38"/>
      <c r="B9" s="44"/>
      <c r="C9" s="38"/>
      <c r="D9" s="38"/>
      <c r="E9" s="142" t="s">
        <v>89</v>
      </c>
      <c r="F9" s="38"/>
      <c r="G9" s="38"/>
      <c r="H9" s="38"/>
      <c r="I9" s="141"/>
      <c r="J9" s="141"/>
      <c r="K9" s="38"/>
      <c r="L9" s="38"/>
      <c r="M9" s="63"/>
      <c r="S9" s="38"/>
      <c r="T9" s="38"/>
      <c r="U9" s="38"/>
      <c r="V9" s="38"/>
      <c r="W9" s="38"/>
      <c r="X9" s="38"/>
      <c r="Y9" s="38"/>
      <c r="Z9" s="38"/>
      <c r="AA9" s="38"/>
      <c r="AB9" s="38"/>
      <c r="AC9" s="38"/>
      <c r="AD9" s="38"/>
      <c r="AE9" s="38"/>
    </row>
    <row r="10" s="2" customFormat="1">
      <c r="A10" s="38"/>
      <c r="B10" s="44"/>
      <c r="C10" s="38"/>
      <c r="D10" s="38"/>
      <c r="E10" s="38"/>
      <c r="F10" s="38"/>
      <c r="G10" s="38"/>
      <c r="H10" s="38"/>
      <c r="I10" s="141"/>
      <c r="J10" s="141"/>
      <c r="K10" s="38"/>
      <c r="L10" s="38"/>
      <c r="M10" s="63"/>
      <c r="S10" s="38"/>
      <c r="T10" s="38"/>
      <c r="U10" s="38"/>
      <c r="V10" s="38"/>
      <c r="W10" s="38"/>
      <c r="X10" s="38"/>
      <c r="Y10" s="38"/>
      <c r="Z10" s="38"/>
      <c r="AA10" s="38"/>
      <c r="AB10" s="38"/>
      <c r="AC10" s="38"/>
      <c r="AD10" s="38"/>
      <c r="AE10" s="38"/>
    </row>
    <row r="11" s="2" customFormat="1" ht="12" customHeight="1">
      <c r="A11" s="38"/>
      <c r="B11" s="44"/>
      <c r="C11" s="38"/>
      <c r="D11" s="139" t="s">
        <v>19</v>
      </c>
      <c r="E11" s="38"/>
      <c r="F11" s="143" t="s">
        <v>1</v>
      </c>
      <c r="G11" s="38"/>
      <c r="H11" s="38"/>
      <c r="I11" s="144" t="s">
        <v>20</v>
      </c>
      <c r="J11" s="145" t="s">
        <v>1</v>
      </c>
      <c r="K11" s="38"/>
      <c r="L11" s="38"/>
      <c r="M11" s="63"/>
      <c r="S11" s="38"/>
      <c r="T11" s="38"/>
      <c r="U11" s="38"/>
      <c r="V11" s="38"/>
      <c r="W11" s="38"/>
      <c r="X11" s="38"/>
      <c r="Y11" s="38"/>
      <c r="Z11" s="38"/>
      <c r="AA11" s="38"/>
      <c r="AB11" s="38"/>
      <c r="AC11" s="38"/>
      <c r="AD11" s="38"/>
      <c r="AE11" s="38"/>
    </row>
    <row r="12" s="2" customFormat="1" ht="12" customHeight="1">
      <c r="A12" s="38"/>
      <c r="B12" s="44"/>
      <c r="C12" s="38"/>
      <c r="D12" s="139" t="s">
        <v>21</v>
      </c>
      <c r="E12" s="38"/>
      <c r="F12" s="143" t="s">
        <v>32</v>
      </c>
      <c r="G12" s="38"/>
      <c r="H12" s="38"/>
      <c r="I12" s="144" t="s">
        <v>23</v>
      </c>
      <c r="J12" s="146" t="str">
        <f>'Rekapitulace stavby'!AN8</f>
        <v>24. 6. 2020</v>
      </c>
      <c r="K12" s="38"/>
      <c r="L12" s="38"/>
      <c r="M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1"/>
      <c r="J13" s="141"/>
      <c r="K13" s="38"/>
      <c r="L13" s="38"/>
      <c r="M13" s="63"/>
      <c r="S13" s="38"/>
      <c r="T13" s="38"/>
      <c r="U13" s="38"/>
      <c r="V13" s="38"/>
      <c r="W13" s="38"/>
      <c r="X13" s="38"/>
      <c r="Y13" s="38"/>
      <c r="Z13" s="38"/>
      <c r="AA13" s="38"/>
      <c r="AB13" s="38"/>
      <c r="AC13" s="38"/>
      <c r="AD13" s="38"/>
      <c r="AE13" s="38"/>
    </row>
    <row r="14" s="2" customFormat="1" ht="12" customHeight="1">
      <c r="A14" s="38"/>
      <c r="B14" s="44"/>
      <c r="C14" s="38"/>
      <c r="D14" s="139" t="s">
        <v>25</v>
      </c>
      <c r="E14" s="38"/>
      <c r="F14" s="38"/>
      <c r="G14" s="38"/>
      <c r="H14" s="38"/>
      <c r="I14" s="144" t="s">
        <v>26</v>
      </c>
      <c r="J14" s="145" t="str">
        <f>IF('Rekapitulace stavby'!AN10="","",'Rekapitulace stavby'!AN10)</f>
        <v/>
      </c>
      <c r="K14" s="38"/>
      <c r="L14" s="38"/>
      <c r="M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Statutární město Ostrava, MOb Slezská Ostrava</v>
      </c>
      <c r="F15" s="38"/>
      <c r="G15" s="38"/>
      <c r="H15" s="38"/>
      <c r="I15" s="144" t="s">
        <v>28</v>
      </c>
      <c r="J15" s="145" t="str">
        <f>IF('Rekapitulace stavby'!AN11="","",'Rekapitulace stavby'!AN11)</f>
        <v/>
      </c>
      <c r="K15" s="38"/>
      <c r="L15" s="38"/>
      <c r="M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1"/>
      <c r="J16" s="141"/>
      <c r="K16" s="38"/>
      <c r="L16" s="38"/>
      <c r="M16" s="63"/>
      <c r="S16" s="38"/>
      <c r="T16" s="38"/>
      <c r="U16" s="38"/>
      <c r="V16" s="38"/>
      <c r="W16" s="38"/>
      <c r="X16" s="38"/>
      <c r="Y16" s="38"/>
      <c r="Z16" s="38"/>
      <c r="AA16" s="38"/>
      <c r="AB16" s="38"/>
      <c r="AC16" s="38"/>
      <c r="AD16" s="38"/>
      <c r="AE16" s="38"/>
    </row>
    <row r="17" s="2" customFormat="1" ht="12" customHeight="1">
      <c r="A17" s="38"/>
      <c r="B17" s="44"/>
      <c r="C17" s="38"/>
      <c r="D17" s="139" t="s">
        <v>29</v>
      </c>
      <c r="E17" s="38"/>
      <c r="F17" s="38"/>
      <c r="G17" s="38"/>
      <c r="H17" s="38"/>
      <c r="I17" s="144" t="s">
        <v>26</v>
      </c>
      <c r="J17" s="33" t="str">
        <f>'Rekapitulace stavby'!AN13</f>
        <v>Vyplň údaj</v>
      </c>
      <c r="K17" s="38"/>
      <c r="L17" s="38"/>
      <c r="M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4" t="s">
        <v>28</v>
      </c>
      <c r="J18" s="33" t="str">
        <f>'Rekapitulace stavby'!AN14</f>
        <v>Vyplň údaj</v>
      </c>
      <c r="K18" s="38"/>
      <c r="L18" s="38"/>
      <c r="M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1"/>
      <c r="J19" s="141"/>
      <c r="K19" s="38"/>
      <c r="L19" s="38"/>
      <c r="M19" s="63"/>
      <c r="S19" s="38"/>
      <c r="T19" s="38"/>
      <c r="U19" s="38"/>
      <c r="V19" s="38"/>
      <c r="W19" s="38"/>
      <c r="X19" s="38"/>
      <c r="Y19" s="38"/>
      <c r="Z19" s="38"/>
      <c r="AA19" s="38"/>
      <c r="AB19" s="38"/>
      <c r="AC19" s="38"/>
      <c r="AD19" s="38"/>
      <c r="AE19" s="38"/>
    </row>
    <row r="20" s="2" customFormat="1" ht="12" customHeight="1">
      <c r="A20" s="38"/>
      <c r="B20" s="44"/>
      <c r="C20" s="38"/>
      <c r="D20" s="139" t="s">
        <v>31</v>
      </c>
      <c r="E20" s="38"/>
      <c r="F20" s="38"/>
      <c r="G20" s="38"/>
      <c r="H20" s="38"/>
      <c r="I20" s="144" t="s">
        <v>26</v>
      </c>
      <c r="J20" s="145" t="str">
        <f>IF('Rekapitulace stavby'!AN16="","",'Rekapitulace stavby'!AN16)</f>
        <v/>
      </c>
      <c r="K20" s="38"/>
      <c r="L20" s="38"/>
      <c r="M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4" t="s">
        <v>28</v>
      </c>
      <c r="J21" s="145" t="str">
        <f>IF('Rekapitulace stavby'!AN17="","",'Rekapitulace stavby'!AN17)</f>
        <v/>
      </c>
      <c r="K21" s="38"/>
      <c r="L21" s="38"/>
      <c r="M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1"/>
      <c r="J22" s="141"/>
      <c r="K22" s="38"/>
      <c r="L22" s="38"/>
      <c r="M22" s="63"/>
      <c r="S22" s="38"/>
      <c r="T22" s="38"/>
      <c r="U22" s="38"/>
      <c r="V22" s="38"/>
      <c r="W22" s="38"/>
      <c r="X22" s="38"/>
      <c r="Y22" s="38"/>
      <c r="Z22" s="38"/>
      <c r="AA22" s="38"/>
      <c r="AB22" s="38"/>
      <c r="AC22" s="38"/>
      <c r="AD22" s="38"/>
      <c r="AE22" s="38"/>
    </row>
    <row r="23" s="2" customFormat="1" ht="12" customHeight="1">
      <c r="A23" s="38"/>
      <c r="B23" s="44"/>
      <c r="C23" s="38"/>
      <c r="D23" s="139" t="s">
        <v>33</v>
      </c>
      <c r="E23" s="38"/>
      <c r="F23" s="38"/>
      <c r="G23" s="38"/>
      <c r="H23" s="38"/>
      <c r="I23" s="144" t="s">
        <v>26</v>
      </c>
      <c r="J23" s="145" t="str">
        <f>IF('Rekapitulace stavby'!AN19="","",'Rekapitulace stavby'!AN19)</f>
        <v/>
      </c>
      <c r="K23" s="38"/>
      <c r="L23" s="38"/>
      <c r="M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4" t="s">
        <v>28</v>
      </c>
      <c r="J24" s="145" t="str">
        <f>IF('Rekapitulace stavby'!AN20="","",'Rekapitulace stavby'!AN20)</f>
        <v/>
      </c>
      <c r="K24" s="38"/>
      <c r="L24" s="38"/>
      <c r="M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1"/>
      <c r="J25" s="141"/>
      <c r="K25" s="38"/>
      <c r="L25" s="38"/>
      <c r="M25" s="63"/>
      <c r="S25" s="38"/>
      <c r="T25" s="38"/>
      <c r="U25" s="38"/>
      <c r="V25" s="38"/>
      <c r="W25" s="38"/>
      <c r="X25" s="38"/>
      <c r="Y25" s="38"/>
      <c r="Z25" s="38"/>
      <c r="AA25" s="38"/>
      <c r="AB25" s="38"/>
      <c r="AC25" s="38"/>
      <c r="AD25" s="38"/>
      <c r="AE25" s="38"/>
    </row>
    <row r="26" s="2" customFormat="1" ht="12" customHeight="1">
      <c r="A26" s="38"/>
      <c r="B26" s="44"/>
      <c r="C26" s="38"/>
      <c r="D26" s="139" t="s">
        <v>34</v>
      </c>
      <c r="E26" s="38"/>
      <c r="F26" s="38"/>
      <c r="G26" s="38"/>
      <c r="H26" s="38"/>
      <c r="I26" s="141"/>
      <c r="J26" s="141"/>
      <c r="K26" s="38"/>
      <c r="L26" s="38"/>
      <c r="M26" s="63"/>
      <c r="S26" s="38"/>
      <c r="T26" s="38"/>
      <c r="U26" s="38"/>
      <c r="V26" s="38"/>
      <c r="W26" s="38"/>
      <c r="X26" s="38"/>
      <c r="Y26" s="38"/>
      <c r="Z26" s="38"/>
      <c r="AA26" s="38"/>
      <c r="AB26" s="38"/>
      <c r="AC26" s="38"/>
      <c r="AD26" s="38"/>
      <c r="AE26" s="38"/>
    </row>
    <row r="27" s="8" customFormat="1" ht="16.5" customHeight="1">
      <c r="A27" s="147"/>
      <c r="B27" s="148"/>
      <c r="C27" s="147"/>
      <c r="D27" s="147"/>
      <c r="E27" s="149" t="s">
        <v>1</v>
      </c>
      <c r="F27" s="149"/>
      <c r="G27" s="149"/>
      <c r="H27" s="149"/>
      <c r="I27" s="150"/>
      <c r="J27" s="150"/>
      <c r="K27" s="147"/>
      <c r="L27" s="147"/>
      <c r="M27" s="151"/>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141"/>
      <c r="J28" s="141"/>
      <c r="K28" s="38"/>
      <c r="L28" s="38"/>
      <c r="M28" s="63"/>
      <c r="S28" s="38"/>
      <c r="T28" s="38"/>
      <c r="U28" s="38"/>
      <c r="V28" s="38"/>
      <c r="W28" s="38"/>
      <c r="X28" s="38"/>
      <c r="Y28" s="38"/>
      <c r="Z28" s="38"/>
      <c r="AA28" s="38"/>
      <c r="AB28" s="38"/>
      <c r="AC28" s="38"/>
      <c r="AD28" s="38"/>
      <c r="AE28" s="38"/>
    </row>
    <row r="29" s="2" customFormat="1" ht="6.96" customHeight="1">
      <c r="A29" s="38"/>
      <c r="B29" s="44"/>
      <c r="C29" s="38"/>
      <c r="D29" s="152"/>
      <c r="E29" s="152"/>
      <c r="F29" s="152"/>
      <c r="G29" s="152"/>
      <c r="H29" s="152"/>
      <c r="I29" s="153"/>
      <c r="J29" s="153"/>
      <c r="K29" s="152"/>
      <c r="L29" s="152"/>
      <c r="M29" s="63"/>
      <c r="S29" s="38"/>
      <c r="T29" s="38"/>
      <c r="U29" s="38"/>
      <c r="V29" s="38"/>
      <c r="W29" s="38"/>
      <c r="X29" s="38"/>
      <c r="Y29" s="38"/>
      <c r="Z29" s="38"/>
      <c r="AA29" s="38"/>
      <c r="AB29" s="38"/>
      <c r="AC29" s="38"/>
      <c r="AD29" s="38"/>
      <c r="AE29" s="38"/>
    </row>
    <row r="30" s="2" customFormat="1">
      <c r="A30" s="38"/>
      <c r="B30" s="44"/>
      <c r="C30" s="38"/>
      <c r="D30" s="38"/>
      <c r="E30" s="139" t="s">
        <v>90</v>
      </c>
      <c r="F30" s="38"/>
      <c r="G30" s="38"/>
      <c r="H30" s="38"/>
      <c r="I30" s="141"/>
      <c r="J30" s="141"/>
      <c r="K30" s="154">
        <f>I96</f>
        <v>0</v>
      </c>
      <c r="L30" s="38"/>
      <c r="M30" s="63"/>
      <c r="S30" s="38"/>
      <c r="T30" s="38"/>
      <c r="U30" s="38"/>
      <c r="V30" s="38"/>
      <c r="W30" s="38"/>
      <c r="X30" s="38"/>
      <c r="Y30" s="38"/>
      <c r="Z30" s="38"/>
      <c r="AA30" s="38"/>
      <c r="AB30" s="38"/>
      <c r="AC30" s="38"/>
      <c r="AD30" s="38"/>
      <c r="AE30" s="38"/>
    </row>
    <row r="31" s="2" customFormat="1">
      <c r="A31" s="38"/>
      <c r="B31" s="44"/>
      <c r="C31" s="38"/>
      <c r="D31" s="38"/>
      <c r="E31" s="139" t="s">
        <v>91</v>
      </c>
      <c r="F31" s="38"/>
      <c r="G31" s="38"/>
      <c r="H31" s="38"/>
      <c r="I31" s="141"/>
      <c r="J31" s="141"/>
      <c r="K31" s="154">
        <f>J96</f>
        <v>0</v>
      </c>
      <c r="L31" s="38"/>
      <c r="M31" s="63"/>
      <c r="S31" s="38"/>
      <c r="T31" s="38"/>
      <c r="U31" s="38"/>
      <c r="V31" s="38"/>
      <c r="W31" s="38"/>
      <c r="X31" s="38"/>
      <c r="Y31" s="38"/>
      <c r="Z31" s="38"/>
      <c r="AA31" s="38"/>
      <c r="AB31" s="38"/>
      <c r="AC31" s="38"/>
      <c r="AD31" s="38"/>
      <c r="AE31" s="38"/>
    </row>
    <row r="32" s="2" customFormat="1" ht="25.44" customHeight="1">
      <c r="A32" s="38"/>
      <c r="B32" s="44"/>
      <c r="C32" s="38"/>
      <c r="D32" s="155" t="s">
        <v>35</v>
      </c>
      <c r="E32" s="38"/>
      <c r="F32" s="38"/>
      <c r="G32" s="38"/>
      <c r="H32" s="38"/>
      <c r="I32" s="141"/>
      <c r="J32" s="141"/>
      <c r="K32" s="156">
        <f>ROUND(K125, 2)</f>
        <v>0</v>
      </c>
      <c r="L32" s="38"/>
      <c r="M32" s="63"/>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3"/>
      <c r="J33" s="153"/>
      <c r="K33" s="152"/>
      <c r="L33" s="152"/>
      <c r="M33" s="63"/>
      <c r="S33" s="38"/>
      <c r="T33" s="38"/>
      <c r="U33" s="38"/>
      <c r="V33" s="38"/>
      <c r="W33" s="38"/>
      <c r="X33" s="38"/>
      <c r="Y33" s="38"/>
      <c r="Z33" s="38"/>
      <c r="AA33" s="38"/>
      <c r="AB33" s="38"/>
      <c r="AC33" s="38"/>
      <c r="AD33" s="38"/>
      <c r="AE33" s="38"/>
    </row>
    <row r="34" s="2" customFormat="1" ht="14.4" customHeight="1">
      <c r="A34" s="38"/>
      <c r="B34" s="44"/>
      <c r="C34" s="38"/>
      <c r="D34" s="38"/>
      <c r="E34" s="38"/>
      <c r="F34" s="157" t="s">
        <v>37</v>
      </c>
      <c r="G34" s="38"/>
      <c r="H34" s="38"/>
      <c r="I34" s="158" t="s">
        <v>36</v>
      </c>
      <c r="J34" s="141"/>
      <c r="K34" s="157" t="s">
        <v>38</v>
      </c>
      <c r="L34" s="38"/>
      <c r="M34" s="63"/>
      <c r="S34" s="38"/>
      <c r="T34" s="38"/>
      <c r="U34" s="38"/>
      <c r="V34" s="38"/>
      <c r="W34" s="38"/>
      <c r="X34" s="38"/>
      <c r="Y34" s="38"/>
      <c r="Z34" s="38"/>
      <c r="AA34" s="38"/>
      <c r="AB34" s="38"/>
      <c r="AC34" s="38"/>
      <c r="AD34" s="38"/>
      <c r="AE34" s="38"/>
    </row>
    <row r="35" s="2" customFormat="1" ht="14.4" customHeight="1">
      <c r="A35" s="38"/>
      <c r="B35" s="44"/>
      <c r="C35" s="38"/>
      <c r="D35" s="159" t="s">
        <v>39</v>
      </c>
      <c r="E35" s="139" t="s">
        <v>40</v>
      </c>
      <c r="F35" s="154">
        <f>ROUND((SUM(BE125:BE347)),  2)</f>
        <v>0</v>
      </c>
      <c r="G35" s="38"/>
      <c r="H35" s="38"/>
      <c r="I35" s="160">
        <v>0.20999999999999999</v>
      </c>
      <c r="J35" s="141"/>
      <c r="K35" s="154">
        <f>ROUND(((SUM(BE125:BE347))*I35),  2)</f>
        <v>0</v>
      </c>
      <c r="L35" s="38"/>
      <c r="M35" s="63"/>
      <c r="S35" s="38"/>
      <c r="T35" s="38"/>
      <c r="U35" s="38"/>
      <c r="V35" s="38"/>
      <c r="W35" s="38"/>
      <c r="X35" s="38"/>
      <c r="Y35" s="38"/>
      <c r="Z35" s="38"/>
      <c r="AA35" s="38"/>
      <c r="AB35" s="38"/>
      <c r="AC35" s="38"/>
      <c r="AD35" s="38"/>
      <c r="AE35" s="38"/>
    </row>
    <row r="36" s="2" customFormat="1" ht="14.4" customHeight="1">
      <c r="A36" s="38"/>
      <c r="B36" s="44"/>
      <c r="C36" s="38"/>
      <c r="D36" s="38"/>
      <c r="E36" s="139" t="s">
        <v>41</v>
      </c>
      <c r="F36" s="154">
        <f>ROUND((SUM(BF125:BF347)),  2)</f>
        <v>0</v>
      </c>
      <c r="G36" s="38"/>
      <c r="H36" s="38"/>
      <c r="I36" s="160">
        <v>0.14999999999999999</v>
      </c>
      <c r="J36" s="141"/>
      <c r="K36" s="154">
        <f>ROUND(((SUM(BF125:BF347))*I36),  2)</f>
        <v>0</v>
      </c>
      <c r="L36" s="38"/>
      <c r="M36" s="63"/>
      <c r="S36" s="38"/>
      <c r="T36" s="38"/>
      <c r="U36" s="38"/>
      <c r="V36" s="38"/>
      <c r="W36" s="38"/>
      <c r="X36" s="38"/>
      <c r="Y36" s="38"/>
      <c r="Z36" s="38"/>
      <c r="AA36" s="38"/>
      <c r="AB36" s="38"/>
      <c r="AC36" s="38"/>
      <c r="AD36" s="38"/>
      <c r="AE36" s="38"/>
    </row>
    <row r="37" hidden="1" s="2" customFormat="1" ht="14.4" customHeight="1">
      <c r="A37" s="38"/>
      <c r="B37" s="44"/>
      <c r="C37" s="38"/>
      <c r="D37" s="38"/>
      <c r="E37" s="139" t="s">
        <v>42</v>
      </c>
      <c r="F37" s="154">
        <f>ROUND((SUM(BG125:BG347)),  2)</f>
        <v>0</v>
      </c>
      <c r="G37" s="38"/>
      <c r="H37" s="38"/>
      <c r="I37" s="160">
        <v>0.20999999999999999</v>
      </c>
      <c r="J37" s="141"/>
      <c r="K37" s="154">
        <f>0</f>
        <v>0</v>
      </c>
      <c r="L37" s="38"/>
      <c r="M37" s="63"/>
      <c r="S37" s="38"/>
      <c r="T37" s="38"/>
      <c r="U37" s="38"/>
      <c r="V37" s="38"/>
      <c r="W37" s="38"/>
      <c r="X37" s="38"/>
      <c r="Y37" s="38"/>
      <c r="Z37" s="38"/>
      <c r="AA37" s="38"/>
      <c r="AB37" s="38"/>
      <c r="AC37" s="38"/>
      <c r="AD37" s="38"/>
      <c r="AE37" s="38"/>
    </row>
    <row r="38" hidden="1" s="2" customFormat="1" ht="14.4" customHeight="1">
      <c r="A38" s="38"/>
      <c r="B38" s="44"/>
      <c r="C38" s="38"/>
      <c r="D38" s="38"/>
      <c r="E38" s="139" t="s">
        <v>43</v>
      </c>
      <c r="F38" s="154">
        <f>ROUND((SUM(BH125:BH347)),  2)</f>
        <v>0</v>
      </c>
      <c r="G38" s="38"/>
      <c r="H38" s="38"/>
      <c r="I38" s="160">
        <v>0.14999999999999999</v>
      </c>
      <c r="J38" s="141"/>
      <c r="K38" s="154">
        <f>0</f>
        <v>0</v>
      </c>
      <c r="L38" s="38"/>
      <c r="M38" s="63"/>
      <c r="S38" s="38"/>
      <c r="T38" s="38"/>
      <c r="U38" s="38"/>
      <c r="V38" s="38"/>
      <c r="W38" s="38"/>
      <c r="X38" s="38"/>
      <c r="Y38" s="38"/>
      <c r="Z38" s="38"/>
      <c r="AA38" s="38"/>
      <c r="AB38" s="38"/>
      <c r="AC38" s="38"/>
      <c r="AD38" s="38"/>
      <c r="AE38" s="38"/>
    </row>
    <row r="39" hidden="1" s="2" customFormat="1" ht="14.4" customHeight="1">
      <c r="A39" s="38"/>
      <c r="B39" s="44"/>
      <c r="C39" s="38"/>
      <c r="D39" s="38"/>
      <c r="E39" s="139" t="s">
        <v>44</v>
      </c>
      <c r="F39" s="154">
        <f>ROUND((SUM(BI125:BI347)),  2)</f>
        <v>0</v>
      </c>
      <c r="G39" s="38"/>
      <c r="H39" s="38"/>
      <c r="I39" s="160">
        <v>0</v>
      </c>
      <c r="J39" s="141"/>
      <c r="K39" s="154">
        <f>0</f>
        <v>0</v>
      </c>
      <c r="L39" s="38"/>
      <c r="M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1"/>
      <c r="J40" s="141"/>
      <c r="K40" s="38"/>
      <c r="L40" s="38"/>
      <c r="M40" s="63"/>
      <c r="S40" s="38"/>
      <c r="T40" s="38"/>
      <c r="U40" s="38"/>
      <c r="V40" s="38"/>
      <c r="W40" s="38"/>
      <c r="X40" s="38"/>
      <c r="Y40" s="38"/>
      <c r="Z40" s="38"/>
      <c r="AA40" s="38"/>
      <c r="AB40" s="38"/>
      <c r="AC40" s="38"/>
      <c r="AD40" s="38"/>
      <c r="AE40" s="38"/>
    </row>
    <row r="41" s="2" customFormat="1" ht="25.44" customHeight="1">
      <c r="A41" s="38"/>
      <c r="B41" s="44"/>
      <c r="C41" s="161"/>
      <c r="D41" s="162" t="s">
        <v>45</v>
      </c>
      <c r="E41" s="163"/>
      <c r="F41" s="163"/>
      <c r="G41" s="164" t="s">
        <v>46</v>
      </c>
      <c r="H41" s="165" t="s">
        <v>47</v>
      </c>
      <c r="I41" s="166"/>
      <c r="J41" s="166"/>
      <c r="K41" s="167">
        <f>SUM(K32:K39)</f>
        <v>0</v>
      </c>
      <c r="L41" s="168"/>
      <c r="M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41"/>
      <c r="J42" s="141"/>
      <c r="K42" s="38"/>
      <c r="L42" s="38"/>
      <c r="M42" s="63"/>
      <c r="S42" s="38"/>
      <c r="T42" s="38"/>
      <c r="U42" s="38"/>
      <c r="V42" s="38"/>
      <c r="W42" s="38"/>
      <c r="X42" s="38"/>
      <c r="Y42" s="38"/>
      <c r="Z42" s="38"/>
      <c r="AA42" s="38"/>
      <c r="AB42" s="38"/>
      <c r="AC42" s="38"/>
      <c r="AD42" s="38"/>
      <c r="AE42" s="38"/>
    </row>
    <row r="43" s="1" customFormat="1" ht="14.4" customHeight="1">
      <c r="B43" s="20"/>
      <c r="I43" s="133"/>
      <c r="J43" s="133"/>
      <c r="M43" s="20"/>
    </row>
    <row r="44" s="1" customFormat="1" ht="14.4" customHeight="1">
      <c r="B44" s="20"/>
      <c r="I44" s="133"/>
      <c r="J44" s="133"/>
      <c r="M44" s="20"/>
    </row>
    <row r="45" s="1" customFormat="1" ht="14.4" customHeight="1">
      <c r="B45" s="20"/>
      <c r="I45" s="133"/>
      <c r="J45" s="133"/>
      <c r="M45" s="20"/>
    </row>
    <row r="46" s="1" customFormat="1" ht="14.4" customHeight="1">
      <c r="B46" s="20"/>
      <c r="I46" s="133"/>
      <c r="J46" s="133"/>
      <c r="M46" s="20"/>
    </row>
    <row r="47" s="1" customFormat="1" ht="14.4" customHeight="1">
      <c r="B47" s="20"/>
      <c r="I47" s="133"/>
      <c r="J47" s="133"/>
      <c r="M47" s="20"/>
    </row>
    <row r="48" s="1" customFormat="1" ht="14.4" customHeight="1">
      <c r="B48" s="20"/>
      <c r="I48" s="133"/>
      <c r="J48" s="133"/>
      <c r="M48" s="20"/>
    </row>
    <row r="49" s="1" customFormat="1" ht="14.4" customHeight="1">
      <c r="B49" s="20"/>
      <c r="I49" s="133"/>
      <c r="J49" s="133"/>
      <c r="M49" s="20"/>
    </row>
    <row r="50" s="2" customFormat="1" ht="14.4" customHeight="1">
      <c r="B50" s="63"/>
      <c r="D50" s="169" t="s">
        <v>48</v>
      </c>
      <c r="E50" s="170"/>
      <c r="F50" s="170"/>
      <c r="G50" s="169" t="s">
        <v>49</v>
      </c>
      <c r="H50" s="170"/>
      <c r="I50" s="171"/>
      <c r="J50" s="171"/>
      <c r="K50" s="170"/>
      <c r="L50" s="170"/>
      <c r="M50" s="63"/>
    </row>
    <row r="51">
      <c r="B51" s="20"/>
      <c r="M51" s="20"/>
    </row>
    <row r="52">
      <c r="B52" s="20"/>
      <c r="M52" s="20"/>
    </row>
    <row r="53">
      <c r="B53" s="20"/>
      <c r="M53" s="20"/>
    </row>
    <row r="54">
      <c r="B54" s="20"/>
      <c r="M54" s="20"/>
    </row>
    <row r="55">
      <c r="B55" s="20"/>
      <c r="M55" s="20"/>
    </row>
    <row r="56">
      <c r="B56" s="20"/>
      <c r="M56" s="20"/>
    </row>
    <row r="57">
      <c r="B57" s="20"/>
      <c r="M57" s="20"/>
    </row>
    <row r="58">
      <c r="B58" s="20"/>
      <c r="M58" s="20"/>
    </row>
    <row r="59">
      <c r="B59" s="20"/>
      <c r="M59" s="20"/>
    </row>
    <row r="60">
      <c r="B60" s="20"/>
      <c r="M60" s="20"/>
    </row>
    <row r="61" s="2" customFormat="1">
      <c r="A61" s="38"/>
      <c r="B61" s="44"/>
      <c r="C61" s="38"/>
      <c r="D61" s="172" t="s">
        <v>50</v>
      </c>
      <c r="E61" s="173"/>
      <c r="F61" s="174" t="s">
        <v>51</v>
      </c>
      <c r="G61" s="172" t="s">
        <v>50</v>
      </c>
      <c r="H61" s="173"/>
      <c r="I61" s="175"/>
      <c r="J61" s="176" t="s">
        <v>51</v>
      </c>
      <c r="K61" s="173"/>
      <c r="L61" s="173"/>
      <c r="M61" s="63"/>
      <c r="S61" s="38"/>
      <c r="T61" s="38"/>
      <c r="U61" s="38"/>
      <c r="V61" s="38"/>
      <c r="W61" s="38"/>
      <c r="X61" s="38"/>
      <c r="Y61" s="38"/>
      <c r="Z61" s="38"/>
      <c r="AA61" s="38"/>
      <c r="AB61" s="38"/>
      <c r="AC61" s="38"/>
      <c r="AD61" s="38"/>
      <c r="AE61" s="38"/>
    </row>
    <row r="62">
      <c r="B62" s="20"/>
      <c r="M62" s="20"/>
    </row>
    <row r="63">
      <c r="B63" s="20"/>
      <c r="M63" s="20"/>
    </row>
    <row r="64">
      <c r="B64" s="20"/>
      <c r="M64" s="20"/>
    </row>
    <row r="65" s="2" customFormat="1">
      <c r="A65" s="38"/>
      <c r="B65" s="44"/>
      <c r="C65" s="38"/>
      <c r="D65" s="169" t="s">
        <v>52</v>
      </c>
      <c r="E65" s="177"/>
      <c r="F65" s="177"/>
      <c r="G65" s="169" t="s">
        <v>53</v>
      </c>
      <c r="H65" s="177"/>
      <c r="I65" s="178"/>
      <c r="J65" s="178"/>
      <c r="K65" s="177"/>
      <c r="L65" s="177"/>
      <c r="M65" s="63"/>
      <c r="S65" s="38"/>
      <c r="T65" s="38"/>
      <c r="U65" s="38"/>
      <c r="V65" s="38"/>
      <c r="W65" s="38"/>
      <c r="X65" s="38"/>
      <c r="Y65" s="38"/>
      <c r="Z65" s="38"/>
      <c r="AA65" s="38"/>
      <c r="AB65" s="38"/>
      <c r="AC65" s="38"/>
      <c r="AD65" s="38"/>
      <c r="AE65" s="38"/>
    </row>
    <row r="66">
      <c r="B66" s="20"/>
      <c r="M66" s="20"/>
    </row>
    <row r="67">
      <c r="B67" s="20"/>
      <c r="M67" s="20"/>
    </row>
    <row r="68">
      <c r="B68" s="20"/>
      <c r="M68" s="20"/>
    </row>
    <row r="69">
      <c r="B69" s="20"/>
      <c r="M69" s="20"/>
    </row>
    <row r="70">
      <c r="B70" s="20"/>
      <c r="M70" s="20"/>
    </row>
    <row r="71">
      <c r="B71" s="20"/>
      <c r="M71" s="20"/>
    </row>
    <row r="72">
      <c r="B72" s="20"/>
      <c r="M72" s="20"/>
    </row>
    <row r="73">
      <c r="B73" s="20"/>
      <c r="M73" s="20"/>
    </row>
    <row r="74">
      <c r="B74" s="20"/>
      <c r="M74" s="20"/>
    </row>
    <row r="75">
      <c r="B75" s="20"/>
      <c r="M75" s="20"/>
    </row>
    <row r="76" s="2" customFormat="1">
      <c r="A76" s="38"/>
      <c r="B76" s="44"/>
      <c r="C76" s="38"/>
      <c r="D76" s="172" t="s">
        <v>50</v>
      </c>
      <c r="E76" s="173"/>
      <c r="F76" s="174" t="s">
        <v>51</v>
      </c>
      <c r="G76" s="172" t="s">
        <v>50</v>
      </c>
      <c r="H76" s="173"/>
      <c r="I76" s="175"/>
      <c r="J76" s="176" t="s">
        <v>51</v>
      </c>
      <c r="K76" s="173"/>
      <c r="L76" s="173"/>
      <c r="M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1"/>
      <c r="J77" s="181"/>
      <c r="K77" s="180"/>
      <c r="L77" s="180"/>
      <c r="M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4"/>
      <c r="J81" s="184"/>
      <c r="K81" s="183"/>
      <c r="L81" s="183"/>
      <c r="M81" s="63"/>
      <c r="S81" s="38"/>
      <c r="T81" s="38"/>
      <c r="U81" s="38"/>
      <c r="V81" s="38"/>
      <c r="W81" s="38"/>
      <c r="X81" s="38"/>
      <c r="Y81" s="38"/>
      <c r="Z81" s="38"/>
      <c r="AA81" s="38"/>
      <c r="AB81" s="38"/>
      <c r="AC81" s="38"/>
      <c r="AD81" s="38"/>
      <c r="AE81" s="38"/>
    </row>
    <row r="82" s="2" customFormat="1" ht="24.96" customHeight="1">
      <c r="A82" s="38"/>
      <c r="B82" s="39"/>
      <c r="C82" s="23" t="s">
        <v>92</v>
      </c>
      <c r="D82" s="40"/>
      <c r="E82" s="40"/>
      <c r="F82" s="40"/>
      <c r="G82" s="40"/>
      <c r="H82" s="40"/>
      <c r="I82" s="141"/>
      <c r="J82" s="141"/>
      <c r="K82" s="40"/>
      <c r="L82" s="40"/>
      <c r="M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1"/>
      <c r="J83" s="141"/>
      <c r="K83" s="40"/>
      <c r="L83" s="40"/>
      <c r="M83" s="63"/>
      <c r="S83" s="38"/>
      <c r="T83" s="38"/>
      <c r="U83" s="38"/>
      <c r="V83" s="38"/>
      <c r="W83" s="38"/>
      <c r="X83" s="38"/>
      <c r="Y83" s="38"/>
      <c r="Z83" s="38"/>
      <c r="AA83" s="38"/>
      <c r="AB83" s="38"/>
      <c r="AC83" s="38"/>
      <c r="AD83" s="38"/>
      <c r="AE83" s="38"/>
    </row>
    <row r="84" s="2" customFormat="1" ht="12" customHeight="1">
      <c r="A84" s="38"/>
      <c r="B84" s="39"/>
      <c r="C84" s="32" t="s">
        <v>17</v>
      </c>
      <c r="D84" s="40"/>
      <c r="E84" s="40"/>
      <c r="F84" s="40"/>
      <c r="G84" s="40"/>
      <c r="H84" s="40"/>
      <c r="I84" s="141"/>
      <c r="J84" s="141"/>
      <c r="K84" s="40"/>
      <c r="L84" s="40"/>
      <c r="M84" s="63"/>
      <c r="S84" s="38"/>
      <c r="T84" s="38"/>
      <c r="U84" s="38"/>
      <c r="V84" s="38"/>
      <c r="W84" s="38"/>
      <c r="X84" s="38"/>
      <c r="Y84" s="38"/>
      <c r="Z84" s="38"/>
      <c r="AA84" s="38"/>
      <c r="AB84" s="38"/>
      <c r="AC84" s="38"/>
      <c r="AD84" s="38"/>
      <c r="AE84" s="38"/>
    </row>
    <row r="85" s="2" customFormat="1" ht="16.5" customHeight="1">
      <c r="A85" s="38"/>
      <c r="B85" s="39"/>
      <c r="C85" s="40"/>
      <c r="D85" s="40"/>
      <c r="E85" s="185" t="str">
        <f>E7</f>
        <v>REGENERACE SÍDLIŠTĚ MUGLINOV - 10. ETAPA - UL. VDOVSKÁ</v>
      </c>
      <c r="F85" s="32"/>
      <c r="G85" s="32"/>
      <c r="H85" s="32"/>
      <c r="I85" s="141"/>
      <c r="J85" s="141"/>
      <c r="K85" s="40"/>
      <c r="L85" s="40"/>
      <c r="M85" s="63"/>
      <c r="S85" s="38"/>
      <c r="T85" s="38"/>
      <c r="U85" s="38"/>
      <c r="V85" s="38"/>
      <c r="W85" s="38"/>
      <c r="X85" s="38"/>
      <c r="Y85" s="38"/>
      <c r="Z85" s="38"/>
      <c r="AA85" s="38"/>
      <c r="AB85" s="38"/>
      <c r="AC85" s="38"/>
      <c r="AD85" s="38"/>
      <c r="AE85" s="38"/>
    </row>
    <row r="86" s="2" customFormat="1" ht="12" customHeight="1">
      <c r="A86" s="38"/>
      <c r="B86" s="39"/>
      <c r="C86" s="32" t="s">
        <v>88</v>
      </c>
      <c r="D86" s="40"/>
      <c r="E86" s="40"/>
      <c r="F86" s="40"/>
      <c r="G86" s="40"/>
      <c r="H86" s="40"/>
      <c r="I86" s="141"/>
      <c r="J86" s="141"/>
      <c r="K86" s="40"/>
      <c r="L86" s="40"/>
      <c r="M86" s="63"/>
      <c r="S86" s="38"/>
      <c r="T86" s="38"/>
      <c r="U86" s="38"/>
      <c r="V86" s="38"/>
      <c r="W86" s="38"/>
      <c r="X86" s="38"/>
      <c r="Y86" s="38"/>
      <c r="Z86" s="38"/>
      <c r="AA86" s="38"/>
      <c r="AB86" s="38"/>
      <c r="AC86" s="38"/>
      <c r="AD86" s="38"/>
      <c r="AE86" s="38"/>
    </row>
    <row r="87" s="2" customFormat="1" ht="16.5" customHeight="1">
      <c r="A87" s="38"/>
      <c r="B87" s="39"/>
      <c r="C87" s="40"/>
      <c r="D87" s="40"/>
      <c r="E87" s="76" t="str">
        <f>E9</f>
        <v>1 - SO 04.2 - Veřejné osvětlení</v>
      </c>
      <c r="F87" s="40"/>
      <c r="G87" s="40"/>
      <c r="H87" s="40"/>
      <c r="I87" s="141"/>
      <c r="J87" s="141"/>
      <c r="K87" s="40"/>
      <c r="L87" s="40"/>
      <c r="M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1"/>
      <c r="J88" s="141"/>
      <c r="K88" s="40"/>
      <c r="L88" s="40"/>
      <c r="M88" s="63"/>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 xml:space="preserve"> </v>
      </c>
      <c r="G89" s="40"/>
      <c r="H89" s="40"/>
      <c r="I89" s="144" t="s">
        <v>23</v>
      </c>
      <c r="J89" s="146" t="str">
        <f>IF(J12="","",J12)</f>
        <v>24. 6. 2020</v>
      </c>
      <c r="K89" s="40"/>
      <c r="L89" s="40"/>
      <c r="M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1"/>
      <c r="J90" s="141"/>
      <c r="K90" s="40"/>
      <c r="L90" s="40"/>
      <c r="M90" s="63"/>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Statutární město Ostrava, MOb Slezská Ostrava</v>
      </c>
      <c r="G91" s="40"/>
      <c r="H91" s="40"/>
      <c r="I91" s="144" t="s">
        <v>31</v>
      </c>
      <c r="J91" s="186" t="str">
        <f>E21</f>
        <v xml:space="preserve"> </v>
      </c>
      <c r="K91" s="40"/>
      <c r="L91" s="40"/>
      <c r="M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4" t="s">
        <v>33</v>
      </c>
      <c r="J92" s="186" t="str">
        <f>E24</f>
        <v xml:space="preserve"> </v>
      </c>
      <c r="K92" s="40"/>
      <c r="L92" s="40"/>
      <c r="M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1"/>
      <c r="J93" s="141"/>
      <c r="K93" s="40"/>
      <c r="L93" s="40"/>
      <c r="M93" s="63"/>
      <c r="S93" s="38"/>
      <c r="T93" s="38"/>
      <c r="U93" s="38"/>
      <c r="V93" s="38"/>
      <c r="W93" s="38"/>
      <c r="X93" s="38"/>
      <c r="Y93" s="38"/>
      <c r="Z93" s="38"/>
      <c r="AA93" s="38"/>
      <c r="AB93" s="38"/>
      <c r="AC93" s="38"/>
      <c r="AD93" s="38"/>
      <c r="AE93" s="38"/>
    </row>
    <row r="94" s="2" customFormat="1" ht="29.28" customHeight="1">
      <c r="A94" s="38"/>
      <c r="B94" s="39"/>
      <c r="C94" s="187" t="s">
        <v>93</v>
      </c>
      <c r="D94" s="188"/>
      <c r="E94" s="188"/>
      <c r="F94" s="188"/>
      <c r="G94" s="188"/>
      <c r="H94" s="188"/>
      <c r="I94" s="189" t="s">
        <v>94</v>
      </c>
      <c r="J94" s="189" t="s">
        <v>95</v>
      </c>
      <c r="K94" s="190" t="s">
        <v>96</v>
      </c>
      <c r="L94" s="188"/>
      <c r="M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1"/>
      <c r="J95" s="141"/>
      <c r="K95" s="40"/>
      <c r="L95" s="40"/>
      <c r="M95" s="63"/>
      <c r="S95" s="38"/>
      <c r="T95" s="38"/>
      <c r="U95" s="38"/>
      <c r="V95" s="38"/>
      <c r="W95" s="38"/>
      <c r="X95" s="38"/>
      <c r="Y95" s="38"/>
      <c r="Z95" s="38"/>
      <c r="AA95" s="38"/>
      <c r="AB95" s="38"/>
      <c r="AC95" s="38"/>
      <c r="AD95" s="38"/>
      <c r="AE95" s="38"/>
    </row>
    <row r="96" s="2" customFormat="1" ht="22.8" customHeight="1">
      <c r="A96" s="38"/>
      <c r="B96" s="39"/>
      <c r="C96" s="191" t="s">
        <v>97</v>
      </c>
      <c r="D96" s="40"/>
      <c r="E96" s="40"/>
      <c r="F96" s="40"/>
      <c r="G96" s="40"/>
      <c r="H96" s="40"/>
      <c r="I96" s="192">
        <f>Q125</f>
        <v>0</v>
      </c>
      <c r="J96" s="192">
        <f>R125</f>
        <v>0</v>
      </c>
      <c r="K96" s="110">
        <f>K125</f>
        <v>0</v>
      </c>
      <c r="L96" s="40"/>
      <c r="M96" s="63"/>
      <c r="S96" s="38"/>
      <c r="T96" s="38"/>
      <c r="U96" s="38"/>
      <c r="V96" s="38"/>
      <c r="W96" s="38"/>
      <c r="X96" s="38"/>
      <c r="Y96" s="38"/>
      <c r="Z96" s="38"/>
      <c r="AA96" s="38"/>
      <c r="AB96" s="38"/>
      <c r="AC96" s="38"/>
      <c r="AD96" s="38"/>
      <c r="AE96" s="38"/>
      <c r="AU96" s="17" t="s">
        <v>98</v>
      </c>
    </row>
    <row r="97" s="9" customFormat="1" ht="24.96" customHeight="1">
      <c r="A97" s="9"/>
      <c r="B97" s="193"/>
      <c r="C97" s="194"/>
      <c r="D97" s="195" t="s">
        <v>99</v>
      </c>
      <c r="E97" s="196"/>
      <c r="F97" s="196"/>
      <c r="G97" s="196"/>
      <c r="H97" s="196"/>
      <c r="I97" s="197">
        <f>Q126</f>
        <v>0</v>
      </c>
      <c r="J97" s="197">
        <f>R126</f>
        <v>0</v>
      </c>
      <c r="K97" s="198">
        <f>K126</f>
        <v>0</v>
      </c>
      <c r="L97" s="194"/>
      <c r="M97" s="199"/>
      <c r="S97" s="9"/>
      <c r="T97" s="9"/>
      <c r="U97" s="9"/>
      <c r="V97" s="9"/>
      <c r="W97" s="9"/>
      <c r="X97" s="9"/>
      <c r="Y97" s="9"/>
      <c r="Z97" s="9"/>
      <c r="AA97" s="9"/>
      <c r="AB97" s="9"/>
      <c r="AC97" s="9"/>
      <c r="AD97" s="9"/>
      <c r="AE97" s="9"/>
    </row>
    <row r="98" s="10" customFormat="1" ht="19.92" customHeight="1">
      <c r="A98" s="10"/>
      <c r="B98" s="200"/>
      <c r="C98" s="201"/>
      <c r="D98" s="202" t="s">
        <v>100</v>
      </c>
      <c r="E98" s="203"/>
      <c r="F98" s="203"/>
      <c r="G98" s="203"/>
      <c r="H98" s="203"/>
      <c r="I98" s="204">
        <f>Q127</f>
        <v>0</v>
      </c>
      <c r="J98" s="204">
        <f>R127</f>
        <v>0</v>
      </c>
      <c r="K98" s="205">
        <f>K127</f>
        <v>0</v>
      </c>
      <c r="L98" s="201"/>
      <c r="M98" s="206"/>
      <c r="S98" s="10"/>
      <c r="T98" s="10"/>
      <c r="U98" s="10"/>
      <c r="V98" s="10"/>
      <c r="W98" s="10"/>
      <c r="X98" s="10"/>
      <c r="Y98" s="10"/>
      <c r="Z98" s="10"/>
      <c r="AA98" s="10"/>
      <c r="AB98" s="10"/>
      <c r="AC98" s="10"/>
      <c r="AD98" s="10"/>
      <c r="AE98" s="10"/>
    </row>
    <row r="99" s="10" customFormat="1" ht="19.92" customHeight="1">
      <c r="A99" s="10"/>
      <c r="B99" s="200"/>
      <c r="C99" s="201"/>
      <c r="D99" s="202" t="s">
        <v>101</v>
      </c>
      <c r="E99" s="203"/>
      <c r="F99" s="203"/>
      <c r="G99" s="203"/>
      <c r="H99" s="203"/>
      <c r="I99" s="204">
        <f>Q214</f>
        <v>0</v>
      </c>
      <c r="J99" s="204">
        <f>R214</f>
        <v>0</v>
      </c>
      <c r="K99" s="205">
        <f>K214</f>
        <v>0</v>
      </c>
      <c r="L99" s="201"/>
      <c r="M99" s="206"/>
      <c r="S99" s="10"/>
      <c r="T99" s="10"/>
      <c r="U99" s="10"/>
      <c r="V99" s="10"/>
      <c r="W99" s="10"/>
      <c r="X99" s="10"/>
      <c r="Y99" s="10"/>
      <c r="Z99" s="10"/>
      <c r="AA99" s="10"/>
      <c r="AB99" s="10"/>
      <c r="AC99" s="10"/>
      <c r="AD99" s="10"/>
      <c r="AE99" s="10"/>
    </row>
    <row r="100" s="10" customFormat="1" ht="19.92" customHeight="1">
      <c r="A100" s="10"/>
      <c r="B100" s="200"/>
      <c r="C100" s="201"/>
      <c r="D100" s="202" t="s">
        <v>102</v>
      </c>
      <c r="E100" s="203"/>
      <c r="F100" s="203"/>
      <c r="G100" s="203"/>
      <c r="H100" s="203"/>
      <c r="I100" s="204">
        <f>Q274</f>
        <v>0</v>
      </c>
      <c r="J100" s="204">
        <f>R274</f>
        <v>0</v>
      </c>
      <c r="K100" s="205">
        <f>K274</f>
        <v>0</v>
      </c>
      <c r="L100" s="201"/>
      <c r="M100" s="206"/>
      <c r="S100" s="10"/>
      <c r="T100" s="10"/>
      <c r="U100" s="10"/>
      <c r="V100" s="10"/>
      <c r="W100" s="10"/>
      <c r="X100" s="10"/>
      <c r="Y100" s="10"/>
      <c r="Z100" s="10"/>
      <c r="AA100" s="10"/>
      <c r="AB100" s="10"/>
      <c r="AC100" s="10"/>
      <c r="AD100" s="10"/>
      <c r="AE100" s="10"/>
    </row>
    <row r="101" s="9" customFormat="1" ht="24.96" customHeight="1">
      <c r="A101" s="9"/>
      <c r="B101" s="193"/>
      <c r="C101" s="194"/>
      <c r="D101" s="195" t="s">
        <v>103</v>
      </c>
      <c r="E101" s="196"/>
      <c r="F101" s="196"/>
      <c r="G101" s="196"/>
      <c r="H101" s="196"/>
      <c r="I101" s="197">
        <f>Q287</f>
        <v>0</v>
      </c>
      <c r="J101" s="197">
        <f>R287</f>
        <v>0</v>
      </c>
      <c r="K101" s="198">
        <f>K287</f>
        <v>0</v>
      </c>
      <c r="L101" s="194"/>
      <c r="M101" s="199"/>
      <c r="S101" s="9"/>
      <c r="T101" s="9"/>
      <c r="U101" s="9"/>
      <c r="V101" s="9"/>
      <c r="W101" s="9"/>
      <c r="X101" s="9"/>
      <c r="Y101" s="9"/>
      <c r="Z101" s="9"/>
      <c r="AA101" s="9"/>
      <c r="AB101" s="9"/>
      <c r="AC101" s="9"/>
      <c r="AD101" s="9"/>
      <c r="AE101" s="9"/>
    </row>
    <row r="102" s="10" customFormat="1" ht="19.92" customHeight="1">
      <c r="A102" s="10"/>
      <c r="B102" s="200"/>
      <c r="C102" s="201"/>
      <c r="D102" s="202" t="s">
        <v>104</v>
      </c>
      <c r="E102" s="203"/>
      <c r="F102" s="203"/>
      <c r="G102" s="203"/>
      <c r="H102" s="203"/>
      <c r="I102" s="204">
        <f>Q288</f>
        <v>0</v>
      </c>
      <c r="J102" s="204">
        <f>R288</f>
        <v>0</v>
      </c>
      <c r="K102" s="205">
        <f>K288</f>
        <v>0</v>
      </c>
      <c r="L102" s="201"/>
      <c r="M102" s="206"/>
      <c r="S102" s="10"/>
      <c r="T102" s="10"/>
      <c r="U102" s="10"/>
      <c r="V102" s="10"/>
      <c r="W102" s="10"/>
      <c r="X102" s="10"/>
      <c r="Y102" s="10"/>
      <c r="Z102" s="10"/>
      <c r="AA102" s="10"/>
      <c r="AB102" s="10"/>
      <c r="AC102" s="10"/>
      <c r="AD102" s="10"/>
      <c r="AE102" s="10"/>
    </row>
    <row r="103" s="10" customFormat="1" ht="14.88" customHeight="1">
      <c r="A103" s="10"/>
      <c r="B103" s="200"/>
      <c r="C103" s="201"/>
      <c r="D103" s="202" t="s">
        <v>105</v>
      </c>
      <c r="E103" s="203"/>
      <c r="F103" s="203"/>
      <c r="G103" s="203"/>
      <c r="H103" s="203"/>
      <c r="I103" s="204">
        <f>Q289</f>
        <v>0</v>
      </c>
      <c r="J103" s="204">
        <f>R289</f>
        <v>0</v>
      </c>
      <c r="K103" s="205">
        <f>K289</f>
        <v>0</v>
      </c>
      <c r="L103" s="201"/>
      <c r="M103" s="206"/>
      <c r="S103" s="10"/>
      <c r="T103" s="10"/>
      <c r="U103" s="10"/>
      <c r="V103" s="10"/>
      <c r="W103" s="10"/>
      <c r="X103" s="10"/>
      <c r="Y103" s="10"/>
      <c r="Z103" s="10"/>
      <c r="AA103" s="10"/>
      <c r="AB103" s="10"/>
      <c r="AC103" s="10"/>
      <c r="AD103" s="10"/>
      <c r="AE103" s="10"/>
    </row>
    <row r="104" s="10" customFormat="1" ht="14.88" customHeight="1">
      <c r="A104" s="10"/>
      <c r="B104" s="200"/>
      <c r="C104" s="201"/>
      <c r="D104" s="202" t="s">
        <v>106</v>
      </c>
      <c r="E104" s="203"/>
      <c r="F104" s="203"/>
      <c r="G104" s="203"/>
      <c r="H104" s="203"/>
      <c r="I104" s="204">
        <f>Q329</f>
        <v>0</v>
      </c>
      <c r="J104" s="204">
        <f>R329</f>
        <v>0</v>
      </c>
      <c r="K104" s="205">
        <f>K329</f>
        <v>0</v>
      </c>
      <c r="L104" s="201"/>
      <c r="M104" s="206"/>
      <c r="S104" s="10"/>
      <c r="T104" s="10"/>
      <c r="U104" s="10"/>
      <c r="V104" s="10"/>
      <c r="W104" s="10"/>
      <c r="X104" s="10"/>
      <c r="Y104" s="10"/>
      <c r="Z104" s="10"/>
      <c r="AA104" s="10"/>
      <c r="AB104" s="10"/>
      <c r="AC104" s="10"/>
      <c r="AD104" s="10"/>
      <c r="AE104" s="10"/>
    </row>
    <row r="105" s="10" customFormat="1" ht="14.88" customHeight="1">
      <c r="A105" s="10"/>
      <c r="B105" s="200"/>
      <c r="C105" s="201"/>
      <c r="D105" s="202" t="s">
        <v>107</v>
      </c>
      <c r="E105" s="203"/>
      <c r="F105" s="203"/>
      <c r="G105" s="203"/>
      <c r="H105" s="203"/>
      <c r="I105" s="204">
        <f>Q334</f>
        <v>0</v>
      </c>
      <c r="J105" s="204">
        <f>R334</f>
        <v>0</v>
      </c>
      <c r="K105" s="205">
        <f>K334</f>
        <v>0</v>
      </c>
      <c r="L105" s="201"/>
      <c r="M105" s="206"/>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141"/>
      <c r="J106" s="141"/>
      <c r="K106" s="40"/>
      <c r="L106" s="40"/>
      <c r="M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1"/>
      <c r="J107" s="181"/>
      <c r="K107" s="67"/>
      <c r="L107" s="67"/>
      <c r="M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4"/>
      <c r="J111" s="184"/>
      <c r="K111" s="69"/>
      <c r="L111" s="69"/>
      <c r="M111" s="63"/>
      <c r="S111" s="38"/>
      <c r="T111" s="38"/>
      <c r="U111" s="38"/>
      <c r="V111" s="38"/>
      <c r="W111" s="38"/>
      <c r="X111" s="38"/>
      <c r="Y111" s="38"/>
      <c r="Z111" s="38"/>
      <c r="AA111" s="38"/>
      <c r="AB111" s="38"/>
      <c r="AC111" s="38"/>
      <c r="AD111" s="38"/>
      <c r="AE111" s="38"/>
    </row>
    <row r="112" s="2" customFormat="1" ht="24.96" customHeight="1">
      <c r="A112" s="38"/>
      <c r="B112" s="39"/>
      <c r="C112" s="23" t="s">
        <v>108</v>
      </c>
      <c r="D112" s="40"/>
      <c r="E112" s="40"/>
      <c r="F112" s="40"/>
      <c r="G112" s="40"/>
      <c r="H112" s="40"/>
      <c r="I112" s="141"/>
      <c r="J112" s="141"/>
      <c r="K112" s="40"/>
      <c r="L112" s="40"/>
      <c r="M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1"/>
      <c r="J113" s="141"/>
      <c r="K113" s="40"/>
      <c r="L113" s="40"/>
      <c r="M113" s="63"/>
      <c r="S113" s="38"/>
      <c r="T113" s="38"/>
      <c r="U113" s="38"/>
      <c r="V113" s="38"/>
      <c r="W113" s="38"/>
      <c r="X113" s="38"/>
      <c r="Y113" s="38"/>
      <c r="Z113" s="38"/>
      <c r="AA113" s="38"/>
      <c r="AB113" s="38"/>
      <c r="AC113" s="38"/>
      <c r="AD113" s="38"/>
      <c r="AE113" s="38"/>
    </row>
    <row r="114" s="2" customFormat="1" ht="12" customHeight="1">
      <c r="A114" s="38"/>
      <c r="B114" s="39"/>
      <c r="C114" s="32" t="s">
        <v>17</v>
      </c>
      <c r="D114" s="40"/>
      <c r="E114" s="40"/>
      <c r="F114" s="40"/>
      <c r="G114" s="40"/>
      <c r="H114" s="40"/>
      <c r="I114" s="141"/>
      <c r="J114" s="141"/>
      <c r="K114" s="40"/>
      <c r="L114" s="40"/>
      <c r="M114" s="63"/>
      <c r="S114" s="38"/>
      <c r="T114" s="38"/>
      <c r="U114" s="38"/>
      <c r="V114" s="38"/>
      <c r="W114" s="38"/>
      <c r="X114" s="38"/>
      <c r="Y114" s="38"/>
      <c r="Z114" s="38"/>
      <c r="AA114" s="38"/>
      <c r="AB114" s="38"/>
      <c r="AC114" s="38"/>
      <c r="AD114" s="38"/>
      <c r="AE114" s="38"/>
    </row>
    <row r="115" s="2" customFormat="1" ht="16.5" customHeight="1">
      <c r="A115" s="38"/>
      <c r="B115" s="39"/>
      <c r="C115" s="40"/>
      <c r="D115" s="40"/>
      <c r="E115" s="185" t="str">
        <f>E7</f>
        <v>REGENERACE SÍDLIŠTĚ MUGLINOV - 10. ETAPA - UL. VDOVSKÁ</v>
      </c>
      <c r="F115" s="32"/>
      <c r="G115" s="32"/>
      <c r="H115" s="32"/>
      <c r="I115" s="141"/>
      <c r="J115" s="141"/>
      <c r="K115" s="40"/>
      <c r="L115" s="40"/>
      <c r="M115" s="63"/>
      <c r="S115" s="38"/>
      <c r="T115" s="38"/>
      <c r="U115" s="38"/>
      <c r="V115" s="38"/>
      <c r="W115" s="38"/>
      <c r="X115" s="38"/>
      <c r="Y115" s="38"/>
      <c r="Z115" s="38"/>
      <c r="AA115" s="38"/>
      <c r="AB115" s="38"/>
      <c r="AC115" s="38"/>
      <c r="AD115" s="38"/>
      <c r="AE115" s="38"/>
    </row>
    <row r="116" s="2" customFormat="1" ht="12" customHeight="1">
      <c r="A116" s="38"/>
      <c r="B116" s="39"/>
      <c r="C116" s="32" t="s">
        <v>88</v>
      </c>
      <c r="D116" s="40"/>
      <c r="E116" s="40"/>
      <c r="F116" s="40"/>
      <c r="G116" s="40"/>
      <c r="H116" s="40"/>
      <c r="I116" s="141"/>
      <c r="J116" s="141"/>
      <c r="K116" s="40"/>
      <c r="L116" s="40"/>
      <c r="M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1 - SO 04.2 - Veřejné osvětlení</v>
      </c>
      <c r="F117" s="40"/>
      <c r="G117" s="40"/>
      <c r="H117" s="40"/>
      <c r="I117" s="141"/>
      <c r="J117" s="141"/>
      <c r="K117" s="40"/>
      <c r="L117" s="40"/>
      <c r="M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1"/>
      <c r="J118" s="141"/>
      <c r="K118" s="40"/>
      <c r="L118" s="40"/>
      <c r="M118" s="63"/>
      <c r="S118" s="38"/>
      <c r="T118" s="38"/>
      <c r="U118" s="38"/>
      <c r="V118" s="38"/>
      <c r="W118" s="38"/>
      <c r="X118" s="38"/>
      <c r="Y118" s="38"/>
      <c r="Z118" s="38"/>
      <c r="AA118" s="38"/>
      <c r="AB118" s="38"/>
      <c r="AC118" s="38"/>
      <c r="AD118" s="38"/>
      <c r="AE118" s="38"/>
    </row>
    <row r="119" s="2" customFormat="1" ht="12" customHeight="1">
      <c r="A119" s="38"/>
      <c r="B119" s="39"/>
      <c r="C119" s="32" t="s">
        <v>21</v>
      </c>
      <c r="D119" s="40"/>
      <c r="E119" s="40"/>
      <c r="F119" s="27" t="str">
        <f>F12</f>
        <v xml:space="preserve"> </v>
      </c>
      <c r="G119" s="40"/>
      <c r="H119" s="40"/>
      <c r="I119" s="144" t="s">
        <v>23</v>
      </c>
      <c r="J119" s="146" t="str">
        <f>IF(J12="","",J12)</f>
        <v>24. 6. 2020</v>
      </c>
      <c r="K119" s="40"/>
      <c r="L119" s="40"/>
      <c r="M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1"/>
      <c r="J120" s="141"/>
      <c r="K120" s="40"/>
      <c r="L120" s="40"/>
      <c r="M120" s="63"/>
      <c r="S120" s="38"/>
      <c r="T120" s="38"/>
      <c r="U120" s="38"/>
      <c r="V120" s="38"/>
      <c r="W120" s="38"/>
      <c r="X120" s="38"/>
      <c r="Y120" s="38"/>
      <c r="Z120" s="38"/>
      <c r="AA120" s="38"/>
      <c r="AB120" s="38"/>
      <c r="AC120" s="38"/>
      <c r="AD120" s="38"/>
      <c r="AE120" s="38"/>
    </row>
    <row r="121" s="2" customFormat="1" ht="15.15" customHeight="1">
      <c r="A121" s="38"/>
      <c r="B121" s="39"/>
      <c r="C121" s="32" t="s">
        <v>25</v>
      </c>
      <c r="D121" s="40"/>
      <c r="E121" s="40"/>
      <c r="F121" s="27" t="str">
        <f>E15</f>
        <v>Statutární město Ostrava, MOb Slezská Ostrava</v>
      </c>
      <c r="G121" s="40"/>
      <c r="H121" s="40"/>
      <c r="I121" s="144" t="s">
        <v>31</v>
      </c>
      <c r="J121" s="186" t="str">
        <f>E21</f>
        <v xml:space="preserve"> </v>
      </c>
      <c r="K121" s="40"/>
      <c r="L121" s="40"/>
      <c r="M121" s="63"/>
      <c r="S121" s="38"/>
      <c r="T121" s="38"/>
      <c r="U121" s="38"/>
      <c r="V121" s="38"/>
      <c r="W121" s="38"/>
      <c r="X121" s="38"/>
      <c r="Y121" s="38"/>
      <c r="Z121" s="38"/>
      <c r="AA121" s="38"/>
      <c r="AB121" s="38"/>
      <c r="AC121" s="38"/>
      <c r="AD121" s="38"/>
      <c r="AE121" s="38"/>
    </row>
    <row r="122" s="2" customFormat="1" ht="15.15" customHeight="1">
      <c r="A122" s="38"/>
      <c r="B122" s="39"/>
      <c r="C122" s="32" t="s">
        <v>29</v>
      </c>
      <c r="D122" s="40"/>
      <c r="E122" s="40"/>
      <c r="F122" s="27" t="str">
        <f>IF(E18="","",E18)</f>
        <v>Vyplň údaj</v>
      </c>
      <c r="G122" s="40"/>
      <c r="H122" s="40"/>
      <c r="I122" s="144" t="s">
        <v>33</v>
      </c>
      <c r="J122" s="186" t="str">
        <f>E24</f>
        <v xml:space="preserve"> </v>
      </c>
      <c r="K122" s="40"/>
      <c r="L122" s="40"/>
      <c r="M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1"/>
      <c r="J123" s="141"/>
      <c r="K123" s="40"/>
      <c r="L123" s="40"/>
      <c r="M123" s="63"/>
      <c r="S123" s="38"/>
      <c r="T123" s="38"/>
      <c r="U123" s="38"/>
      <c r="V123" s="38"/>
      <c r="W123" s="38"/>
      <c r="X123" s="38"/>
      <c r="Y123" s="38"/>
      <c r="Z123" s="38"/>
      <c r="AA123" s="38"/>
      <c r="AB123" s="38"/>
      <c r="AC123" s="38"/>
      <c r="AD123" s="38"/>
      <c r="AE123" s="38"/>
    </row>
    <row r="124" s="11" customFormat="1" ht="29.28" customHeight="1">
      <c r="A124" s="207"/>
      <c r="B124" s="208"/>
      <c r="C124" s="209" t="s">
        <v>109</v>
      </c>
      <c r="D124" s="210" t="s">
        <v>60</v>
      </c>
      <c r="E124" s="210" t="s">
        <v>56</v>
      </c>
      <c r="F124" s="210" t="s">
        <v>57</v>
      </c>
      <c r="G124" s="210" t="s">
        <v>110</v>
      </c>
      <c r="H124" s="210" t="s">
        <v>111</v>
      </c>
      <c r="I124" s="211" t="s">
        <v>112</v>
      </c>
      <c r="J124" s="211" t="s">
        <v>113</v>
      </c>
      <c r="K124" s="212" t="s">
        <v>96</v>
      </c>
      <c r="L124" s="213" t="s">
        <v>114</v>
      </c>
      <c r="M124" s="214"/>
      <c r="N124" s="100" t="s">
        <v>1</v>
      </c>
      <c r="O124" s="101" t="s">
        <v>39</v>
      </c>
      <c r="P124" s="101" t="s">
        <v>115</v>
      </c>
      <c r="Q124" s="101" t="s">
        <v>116</v>
      </c>
      <c r="R124" s="101" t="s">
        <v>117</v>
      </c>
      <c r="S124" s="101" t="s">
        <v>118</v>
      </c>
      <c r="T124" s="101" t="s">
        <v>119</v>
      </c>
      <c r="U124" s="101" t="s">
        <v>120</v>
      </c>
      <c r="V124" s="101" t="s">
        <v>121</v>
      </c>
      <c r="W124" s="101" t="s">
        <v>122</v>
      </c>
      <c r="X124" s="102" t="s">
        <v>123</v>
      </c>
      <c r="Y124" s="207"/>
      <c r="Z124" s="207"/>
      <c r="AA124" s="207"/>
      <c r="AB124" s="207"/>
      <c r="AC124" s="207"/>
      <c r="AD124" s="207"/>
      <c r="AE124" s="207"/>
    </row>
    <row r="125" s="2" customFormat="1" ht="22.8" customHeight="1">
      <c r="A125" s="38"/>
      <c r="B125" s="39"/>
      <c r="C125" s="107" t="s">
        <v>124</v>
      </c>
      <c r="D125" s="40"/>
      <c r="E125" s="40"/>
      <c r="F125" s="40"/>
      <c r="G125" s="40"/>
      <c r="H125" s="40"/>
      <c r="I125" s="141"/>
      <c r="J125" s="141"/>
      <c r="K125" s="215">
        <f>BK125</f>
        <v>0</v>
      </c>
      <c r="L125" s="40"/>
      <c r="M125" s="44"/>
      <c r="N125" s="103"/>
      <c r="O125" s="216"/>
      <c r="P125" s="104"/>
      <c r="Q125" s="217">
        <f>Q126+Q287</f>
        <v>0</v>
      </c>
      <c r="R125" s="217">
        <f>R126+R287</f>
        <v>0</v>
      </c>
      <c r="S125" s="104"/>
      <c r="T125" s="218">
        <f>T126+T287</f>
        <v>0</v>
      </c>
      <c r="U125" s="104"/>
      <c r="V125" s="218">
        <f>V126+V287</f>
        <v>33.454450600000001</v>
      </c>
      <c r="W125" s="104"/>
      <c r="X125" s="219">
        <f>X126+X287</f>
        <v>0</v>
      </c>
      <c r="Y125" s="38"/>
      <c r="Z125" s="38"/>
      <c r="AA125" s="38"/>
      <c r="AB125" s="38"/>
      <c r="AC125" s="38"/>
      <c r="AD125" s="38"/>
      <c r="AE125" s="38"/>
      <c r="AT125" s="17" t="s">
        <v>76</v>
      </c>
      <c r="AU125" s="17" t="s">
        <v>98</v>
      </c>
      <c r="BK125" s="220">
        <f>BK126+BK287</f>
        <v>0</v>
      </c>
    </row>
    <row r="126" s="12" customFormat="1" ht="25.92" customHeight="1">
      <c r="A126" s="12"/>
      <c r="B126" s="221"/>
      <c r="C126" s="222"/>
      <c r="D126" s="223" t="s">
        <v>76</v>
      </c>
      <c r="E126" s="224" t="s">
        <v>125</v>
      </c>
      <c r="F126" s="224" t="s">
        <v>126</v>
      </c>
      <c r="G126" s="222"/>
      <c r="H126" s="222"/>
      <c r="I126" s="225"/>
      <c r="J126" s="225"/>
      <c r="K126" s="226">
        <f>BK126</f>
        <v>0</v>
      </c>
      <c r="L126" s="222"/>
      <c r="M126" s="227"/>
      <c r="N126" s="228"/>
      <c r="O126" s="229"/>
      <c r="P126" s="229"/>
      <c r="Q126" s="230">
        <f>Q127+Q214+Q274</f>
        <v>0</v>
      </c>
      <c r="R126" s="230">
        <f>R127+R214+R274</f>
        <v>0</v>
      </c>
      <c r="S126" s="229"/>
      <c r="T126" s="231">
        <f>T127+T214+T274</f>
        <v>0</v>
      </c>
      <c r="U126" s="229"/>
      <c r="V126" s="231">
        <f>V127+V214+V274</f>
        <v>33.444930599999999</v>
      </c>
      <c r="W126" s="229"/>
      <c r="X126" s="232">
        <f>X127+X214+X274</f>
        <v>0</v>
      </c>
      <c r="Y126" s="12"/>
      <c r="Z126" s="12"/>
      <c r="AA126" s="12"/>
      <c r="AB126" s="12"/>
      <c r="AC126" s="12"/>
      <c r="AD126" s="12"/>
      <c r="AE126" s="12"/>
      <c r="AR126" s="233" t="s">
        <v>82</v>
      </c>
      <c r="AT126" s="234" t="s">
        <v>76</v>
      </c>
      <c r="AU126" s="234" t="s">
        <v>77</v>
      </c>
      <c r="AY126" s="233" t="s">
        <v>127</v>
      </c>
      <c r="BK126" s="235">
        <f>BK127+BK214+BK274</f>
        <v>0</v>
      </c>
    </row>
    <row r="127" s="12" customFormat="1" ht="22.8" customHeight="1">
      <c r="A127" s="12"/>
      <c r="B127" s="221"/>
      <c r="C127" s="222"/>
      <c r="D127" s="223" t="s">
        <v>76</v>
      </c>
      <c r="E127" s="236" t="s">
        <v>82</v>
      </c>
      <c r="F127" s="236" t="s">
        <v>128</v>
      </c>
      <c r="G127" s="222"/>
      <c r="H127" s="222"/>
      <c r="I127" s="225"/>
      <c r="J127" s="225"/>
      <c r="K127" s="237">
        <f>BK127</f>
        <v>0</v>
      </c>
      <c r="L127" s="222"/>
      <c r="M127" s="227"/>
      <c r="N127" s="228"/>
      <c r="O127" s="229"/>
      <c r="P127" s="229"/>
      <c r="Q127" s="230">
        <f>SUM(Q128:Q213)</f>
        <v>0</v>
      </c>
      <c r="R127" s="230">
        <f>SUM(R128:R213)</f>
        <v>0</v>
      </c>
      <c r="S127" s="229"/>
      <c r="T127" s="231">
        <f>SUM(T128:T213)</f>
        <v>0</v>
      </c>
      <c r="U127" s="229"/>
      <c r="V127" s="231">
        <f>SUM(V128:V213)</f>
        <v>14.629156</v>
      </c>
      <c r="W127" s="229"/>
      <c r="X127" s="232">
        <f>SUM(X128:X213)</f>
        <v>0</v>
      </c>
      <c r="Y127" s="12"/>
      <c r="Z127" s="12"/>
      <c r="AA127" s="12"/>
      <c r="AB127" s="12"/>
      <c r="AC127" s="12"/>
      <c r="AD127" s="12"/>
      <c r="AE127" s="12"/>
      <c r="AR127" s="233" t="s">
        <v>82</v>
      </c>
      <c r="AT127" s="234" t="s">
        <v>76</v>
      </c>
      <c r="AU127" s="234" t="s">
        <v>82</v>
      </c>
      <c r="AY127" s="233" t="s">
        <v>127</v>
      </c>
      <c r="BK127" s="235">
        <f>SUM(BK128:BK213)</f>
        <v>0</v>
      </c>
    </row>
    <row r="128" s="2" customFormat="1" ht="21.75" customHeight="1">
      <c r="A128" s="38"/>
      <c r="B128" s="39"/>
      <c r="C128" s="238" t="s">
        <v>82</v>
      </c>
      <c r="D128" s="238" t="s">
        <v>129</v>
      </c>
      <c r="E128" s="239" t="s">
        <v>130</v>
      </c>
      <c r="F128" s="240" t="s">
        <v>131</v>
      </c>
      <c r="G128" s="241" t="s">
        <v>132</v>
      </c>
      <c r="H128" s="242">
        <v>143.75</v>
      </c>
      <c r="I128" s="243"/>
      <c r="J128" s="243"/>
      <c r="K128" s="244">
        <f>ROUND(P128*H128,2)</f>
        <v>0</v>
      </c>
      <c r="L128" s="245"/>
      <c r="M128" s="44"/>
      <c r="N128" s="246" t="s">
        <v>1</v>
      </c>
      <c r="O128" s="247" t="s">
        <v>40</v>
      </c>
      <c r="P128" s="248">
        <f>I128+J128</f>
        <v>0</v>
      </c>
      <c r="Q128" s="248">
        <f>ROUND(I128*H128,2)</f>
        <v>0</v>
      </c>
      <c r="R128" s="248">
        <f>ROUND(J128*H128,2)</f>
        <v>0</v>
      </c>
      <c r="S128" s="91"/>
      <c r="T128" s="249">
        <f>S128*H128</f>
        <v>0</v>
      </c>
      <c r="U128" s="249">
        <v>0</v>
      </c>
      <c r="V128" s="249">
        <f>U128*H128</f>
        <v>0</v>
      </c>
      <c r="W128" s="249">
        <v>0</v>
      </c>
      <c r="X128" s="250">
        <f>W128*H128</f>
        <v>0</v>
      </c>
      <c r="Y128" s="38"/>
      <c r="Z128" s="38"/>
      <c r="AA128" s="38"/>
      <c r="AB128" s="38"/>
      <c r="AC128" s="38"/>
      <c r="AD128" s="38"/>
      <c r="AE128" s="38"/>
      <c r="AR128" s="251" t="s">
        <v>133</v>
      </c>
      <c r="AT128" s="251" t="s">
        <v>129</v>
      </c>
      <c r="AU128" s="251" t="s">
        <v>86</v>
      </c>
      <c r="AY128" s="17" t="s">
        <v>127</v>
      </c>
      <c r="BE128" s="252">
        <f>IF(O128="základní",K128,0)</f>
        <v>0</v>
      </c>
      <c r="BF128" s="252">
        <f>IF(O128="snížená",K128,0)</f>
        <v>0</v>
      </c>
      <c r="BG128" s="252">
        <f>IF(O128="zákl. přenesená",K128,0)</f>
        <v>0</v>
      </c>
      <c r="BH128" s="252">
        <f>IF(O128="sníž. přenesená",K128,0)</f>
        <v>0</v>
      </c>
      <c r="BI128" s="252">
        <f>IF(O128="nulová",K128,0)</f>
        <v>0</v>
      </c>
      <c r="BJ128" s="17" t="s">
        <v>82</v>
      </c>
      <c r="BK128" s="252">
        <f>ROUND(P128*H128,2)</f>
        <v>0</v>
      </c>
      <c r="BL128" s="17" t="s">
        <v>133</v>
      </c>
      <c r="BM128" s="251" t="s">
        <v>134</v>
      </c>
    </row>
    <row r="129" s="13" customFormat="1">
      <c r="A129" s="13"/>
      <c r="B129" s="253"/>
      <c r="C129" s="254"/>
      <c r="D129" s="255" t="s">
        <v>135</v>
      </c>
      <c r="E129" s="256" t="s">
        <v>1</v>
      </c>
      <c r="F129" s="257" t="s">
        <v>136</v>
      </c>
      <c r="G129" s="254"/>
      <c r="H129" s="256" t="s">
        <v>1</v>
      </c>
      <c r="I129" s="258"/>
      <c r="J129" s="258"/>
      <c r="K129" s="254"/>
      <c r="L129" s="254"/>
      <c r="M129" s="259"/>
      <c r="N129" s="260"/>
      <c r="O129" s="261"/>
      <c r="P129" s="261"/>
      <c r="Q129" s="261"/>
      <c r="R129" s="261"/>
      <c r="S129" s="261"/>
      <c r="T129" s="261"/>
      <c r="U129" s="261"/>
      <c r="V129" s="261"/>
      <c r="W129" s="261"/>
      <c r="X129" s="262"/>
      <c r="Y129" s="13"/>
      <c r="Z129" s="13"/>
      <c r="AA129" s="13"/>
      <c r="AB129" s="13"/>
      <c r="AC129" s="13"/>
      <c r="AD129" s="13"/>
      <c r="AE129" s="13"/>
      <c r="AT129" s="263" t="s">
        <v>135</v>
      </c>
      <c r="AU129" s="263" t="s">
        <v>86</v>
      </c>
      <c r="AV129" s="13" t="s">
        <v>82</v>
      </c>
      <c r="AW129" s="13" t="s">
        <v>5</v>
      </c>
      <c r="AX129" s="13" t="s">
        <v>77</v>
      </c>
      <c r="AY129" s="263" t="s">
        <v>127</v>
      </c>
    </row>
    <row r="130" s="14" customFormat="1">
      <c r="A130" s="14"/>
      <c r="B130" s="264"/>
      <c r="C130" s="265"/>
      <c r="D130" s="255" t="s">
        <v>135</v>
      </c>
      <c r="E130" s="266" t="s">
        <v>1</v>
      </c>
      <c r="F130" s="267" t="s">
        <v>137</v>
      </c>
      <c r="G130" s="265"/>
      <c r="H130" s="268">
        <v>136.5</v>
      </c>
      <c r="I130" s="269"/>
      <c r="J130" s="269"/>
      <c r="K130" s="265"/>
      <c r="L130" s="265"/>
      <c r="M130" s="270"/>
      <c r="N130" s="271"/>
      <c r="O130" s="272"/>
      <c r="P130" s="272"/>
      <c r="Q130" s="272"/>
      <c r="R130" s="272"/>
      <c r="S130" s="272"/>
      <c r="T130" s="272"/>
      <c r="U130" s="272"/>
      <c r="V130" s="272"/>
      <c r="W130" s="272"/>
      <c r="X130" s="273"/>
      <c r="Y130" s="14"/>
      <c r="Z130" s="14"/>
      <c r="AA130" s="14"/>
      <c r="AB130" s="14"/>
      <c r="AC130" s="14"/>
      <c r="AD130" s="14"/>
      <c r="AE130" s="14"/>
      <c r="AT130" s="274" t="s">
        <v>135</v>
      </c>
      <c r="AU130" s="274" t="s">
        <v>86</v>
      </c>
      <c r="AV130" s="14" t="s">
        <v>86</v>
      </c>
      <c r="AW130" s="14" t="s">
        <v>5</v>
      </c>
      <c r="AX130" s="14" t="s">
        <v>77</v>
      </c>
      <c r="AY130" s="274" t="s">
        <v>127</v>
      </c>
    </row>
    <row r="131" s="14" customFormat="1">
      <c r="A131" s="14"/>
      <c r="B131" s="264"/>
      <c r="C131" s="265"/>
      <c r="D131" s="255" t="s">
        <v>135</v>
      </c>
      <c r="E131" s="266" t="s">
        <v>1</v>
      </c>
      <c r="F131" s="267" t="s">
        <v>138</v>
      </c>
      <c r="G131" s="265"/>
      <c r="H131" s="268">
        <v>5.25</v>
      </c>
      <c r="I131" s="269"/>
      <c r="J131" s="269"/>
      <c r="K131" s="265"/>
      <c r="L131" s="265"/>
      <c r="M131" s="270"/>
      <c r="N131" s="271"/>
      <c r="O131" s="272"/>
      <c r="P131" s="272"/>
      <c r="Q131" s="272"/>
      <c r="R131" s="272"/>
      <c r="S131" s="272"/>
      <c r="T131" s="272"/>
      <c r="U131" s="272"/>
      <c r="V131" s="272"/>
      <c r="W131" s="272"/>
      <c r="X131" s="273"/>
      <c r="Y131" s="14"/>
      <c r="Z131" s="14"/>
      <c r="AA131" s="14"/>
      <c r="AB131" s="14"/>
      <c r="AC131" s="14"/>
      <c r="AD131" s="14"/>
      <c r="AE131" s="14"/>
      <c r="AT131" s="274" t="s">
        <v>135</v>
      </c>
      <c r="AU131" s="274" t="s">
        <v>86</v>
      </c>
      <c r="AV131" s="14" t="s">
        <v>86</v>
      </c>
      <c r="AW131" s="14" t="s">
        <v>5</v>
      </c>
      <c r="AX131" s="14" t="s">
        <v>77</v>
      </c>
      <c r="AY131" s="274" t="s">
        <v>127</v>
      </c>
    </row>
    <row r="132" s="13" customFormat="1">
      <c r="A132" s="13"/>
      <c r="B132" s="253"/>
      <c r="C132" s="254"/>
      <c r="D132" s="255" t="s">
        <v>135</v>
      </c>
      <c r="E132" s="256" t="s">
        <v>1</v>
      </c>
      <c r="F132" s="257" t="s">
        <v>139</v>
      </c>
      <c r="G132" s="254"/>
      <c r="H132" s="256" t="s">
        <v>1</v>
      </c>
      <c r="I132" s="258"/>
      <c r="J132" s="258"/>
      <c r="K132" s="254"/>
      <c r="L132" s="254"/>
      <c r="M132" s="259"/>
      <c r="N132" s="260"/>
      <c r="O132" s="261"/>
      <c r="P132" s="261"/>
      <c r="Q132" s="261"/>
      <c r="R132" s="261"/>
      <c r="S132" s="261"/>
      <c r="T132" s="261"/>
      <c r="U132" s="261"/>
      <c r="V132" s="261"/>
      <c r="W132" s="261"/>
      <c r="X132" s="262"/>
      <c r="Y132" s="13"/>
      <c r="Z132" s="13"/>
      <c r="AA132" s="13"/>
      <c r="AB132" s="13"/>
      <c r="AC132" s="13"/>
      <c r="AD132" s="13"/>
      <c r="AE132" s="13"/>
      <c r="AT132" s="263" t="s">
        <v>135</v>
      </c>
      <c r="AU132" s="263" t="s">
        <v>86</v>
      </c>
      <c r="AV132" s="13" t="s">
        <v>82</v>
      </c>
      <c r="AW132" s="13" t="s">
        <v>5</v>
      </c>
      <c r="AX132" s="13" t="s">
        <v>77</v>
      </c>
      <c r="AY132" s="263" t="s">
        <v>127</v>
      </c>
    </row>
    <row r="133" s="14" customFormat="1">
      <c r="A133" s="14"/>
      <c r="B133" s="264"/>
      <c r="C133" s="265"/>
      <c r="D133" s="255" t="s">
        <v>135</v>
      </c>
      <c r="E133" s="266" t="s">
        <v>1</v>
      </c>
      <c r="F133" s="267" t="s">
        <v>140</v>
      </c>
      <c r="G133" s="265"/>
      <c r="H133" s="268">
        <v>2</v>
      </c>
      <c r="I133" s="269"/>
      <c r="J133" s="269"/>
      <c r="K133" s="265"/>
      <c r="L133" s="265"/>
      <c r="M133" s="270"/>
      <c r="N133" s="271"/>
      <c r="O133" s="272"/>
      <c r="P133" s="272"/>
      <c r="Q133" s="272"/>
      <c r="R133" s="272"/>
      <c r="S133" s="272"/>
      <c r="T133" s="272"/>
      <c r="U133" s="272"/>
      <c r="V133" s="272"/>
      <c r="W133" s="272"/>
      <c r="X133" s="273"/>
      <c r="Y133" s="14"/>
      <c r="Z133" s="14"/>
      <c r="AA133" s="14"/>
      <c r="AB133" s="14"/>
      <c r="AC133" s="14"/>
      <c r="AD133" s="14"/>
      <c r="AE133" s="14"/>
      <c r="AT133" s="274" t="s">
        <v>135</v>
      </c>
      <c r="AU133" s="274" t="s">
        <v>86</v>
      </c>
      <c r="AV133" s="14" t="s">
        <v>86</v>
      </c>
      <c r="AW133" s="14" t="s">
        <v>5</v>
      </c>
      <c r="AX133" s="14" t="s">
        <v>77</v>
      </c>
      <c r="AY133" s="274" t="s">
        <v>127</v>
      </c>
    </row>
    <row r="134" s="15" customFormat="1">
      <c r="A134" s="15"/>
      <c r="B134" s="275"/>
      <c r="C134" s="276"/>
      <c r="D134" s="255" t="s">
        <v>135</v>
      </c>
      <c r="E134" s="277" t="s">
        <v>1</v>
      </c>
      <c r="F134" s="278" t="s">
        <v>141</v>
      </c>
      <c r="G134" s="276"/>
      <c r="H134" s="279">
        <v>143.75</v>
      </c>
      <c r="I134" s="280"/>
      <c r="J134" s="280"/>
      <c r="K134" s="276"/>
      <c r="L134" s="276"/>
      <c r="M134" s="281"/>
      <c r="N134" s="282"/>
      <c r="O134" s="283"/>
      <c r="P134" s="283"/>
      <c r="Q134" s="283"/>
      <c r="R134" s="283"/>
      <c r="S134" s="283"/>
      <c r="T134" s="283"/>
      <c r="U134" s="283"/>
      <c r="V134" s="283"/>
      <c r="W134" s="283"/>
      <c r="X134" s="284"/>
      <c r="Y134" s="15"/>
      <c r="Z134" s="15"/>
      <c r="AA134" s="15"/>
      <c r="AB134" s="15"/>
      <c r="AC134" s="15"/>
      <c r="AD134" s="15"/>
      <c r="AE134" s="15"/>
      <c r="AT134" s="285" t="s">
        <v>135</v>
      </c>
      <c r="AU134" s="285" t="s">
        <v>86</v>
      </c>
      <c r="AV134" s="15" t="s">
        <v>133</v>
      </c>
      <c r="AW134" s="15" t="s">
        <v>5</v>
      </c>
      <c r="AX134" s="15" t="s">
        <v>82</v>
      </c>
      <c r="AY134" s="285" t="s">
        <v>127</v>
      </c>
    </row>
    <row r="135" s="2" customFormat="1" ht="21.75" customHeight="1">
      <c r="A135" s="38"/>
      <c r="B135" s="39"/>
      <c r="C135" s="238" t="s">
        <v>86</v>
      </c>
      <c r="D135" s="238" t="s">
        <v>129</v>
      </c>
      <c r="E135" s="239" t="s">
        <v>142</v>
      </c>
      <c r="F135" s="240" t="s">
        <v>143</v>
      </c>
      <c r="G135" s="241" t="s">
        <v>144</v>
      </c>
      <c r="H135" s="242">
        <v>10.119999999999999</v>
      </c>
      <c r="I135" s="243"/>
      <c r="J135" s="243"/>
      <c r="K135" s="244">
        <f>ROUND(P135*H135,2)</f>
        <v>0</v>
      </c>
      <c r="L135" s="245"/>
      <c r="M135" s="44"/>
      <c r="N135" s="246" t="s">
        <v>1</v>
      </c>
      <c r="O135" s="247" t="s">
        <v>40</v>
      </c>
      <c r="P135" s="248">
        <f>I135+J135</f>
        <v>0</v>
      </c>
      <c r="Q135" s="248">
        <f>ROUND(I135*H135,2)</f>
        <v>0</v>
      </c>
      <c r="R135" s="248">
        <f>ROUND(J135*H135,2)</f>
        <v>0</v>
      </c>
      <c r="S135" s="91"/>
      <c r="T135" s="249">
        <f>S135*H135</f>
        <v>0</v>
      </c>
      <c r="U135" s="249">
        <v>0</v>
      </c>
      <c r="V135" s="249">
        <f>U135*H135</f>
        <v>0</v>
      </c>
      <c r="W135" s="249">
        <v>0</v>
      </c>
      <c r="X135" s="250">
        <f>W135*H135</f>
        <v>0</v>
      </c>
      <c r="Y135" s="38"/>
      <c r="Z135" s="38"/>
      <c r="AA135" s="38"/>
      <c r="AB135" s="38"/>
      <c r="AC135" s="38"/>
      <c r="AD135" s="38"/>
      <c r="AE135" s="38"/>
      <c r="AR135" s="251" t="s">
        <v>133</v>
      </c>
      <c r="AT135" s="251" t="s">
        <v>129</v>
      </c>
      <c r="AU135" s="251" t="s">
        <v>86</v>
      </c>
      <c r="AY135" s="17" t="s">
        <v>127</v>
      </c>
      <c r="BE135" s="252">
        <f>IF(O135="základní",K135,0)</f>
        <v>0</v>
      </c>
      <c r="BF135" s="252">
        <f>IF(O135="snížená",K135,0)</f>
        <v>0</v>
      </c>
      <c r="BG135" s="252">
        <f>IF(O135="zákl. přenesená",K135,0)</f>
        <v>0</v>
      </c>
      <c r="BH135" s="252">
        <f>IF(O135="sníž. přenesená",K135,0)</f>
        <v>0</v>
      </c>
      <c r="BI135" s="252">
        <f>IF(O135="nulová",K135,0)</f>
        <v>0</v>
      </c>
      <c r="BJ135" s="17" t="s">
        <v>82</v>
      </c>
      <c r="BK135" s="252">
        <f>ROUND(P135*H135,2)</f>
        <v>0</v>
      </c>
      <c r="BL135" s="17" t="s">
        <v>133</v>
      </c>
      <c r="BM135" s="251" t="s">
        <v>145</v>
      </c>
    </row>
    <row r="136" s="13" customFormat="1">
      <c r="A136" s="13"/>
      <c r="B136" s="253"/>
      <c r="C136" s="254"/>
      <c r="D136" s="255" t="s">
        <v>135</v>
      </c>
      <c r="E136" s="256" t="s">
        <v>1</v>
      </c>
      <c r="F136" s="257" t="s">
        <v>139</v>
      </c>
      <c r="G136" s="254"/>
      <c r="H136" s="256" t="s">
        <v>1</v>
      </c>
      <c r="I136" s="258"/>
      <c r="J136" s="258"/>
      <c r="K136" s="254"/>
      <c r="L136" s="254"/>
      <c r="M136" s="259"/>
      <c r="N136" s="260"/>
      <c r="O136" s="261"/>
      <c r="P136" s="261"/>
      <c r="Q136" s="261"/>
      <c r="R136" s="261"/>
      <c r="S136" s="261"/>
      <c r="T136" s="261"/>
      <c r="U136" s="261"/>
      <c r="V136" s="261"/>
      <c r="W136" s="261"/>
      <c r="X136" s="262"/>
      <c r="Y136" s="13"/>
      <c r="Z136" s="13"/>
      <c r="AA136" s="13"/>
      <c r="AB136" s="13"/>
      <c r="AC136" s="13"/>
      <c r="AD136" s="13"/>
      <c r="AE136" s="13"/>
      <c r="AT136" s="263" t="s">
        <v>135</v>
      </c>
      <c r="AU136" s="263" t="s">
        <v>86</v>
      </c>
      <c r="AV136" s="13" t="s">
        <v>82</v>
      </c>
      <c r="AW136" s="13" t="s">
        <v>5</v>
      </c>
      <c r="AX136" s="13" t="s">
        <v>77</v>
      </c>
      <c r="AY136" s="263" t="s">
        <v>127</v>
      </c>
    </row>
    <row r="137" s="14" customFormat="1">
      <c r="A137" s="14"/>
      <c r="B137" s="264"/>
      <c r="C137" s="265"/>
      <c r="D137" s="255" t="s">
        <v>135</v>
      </c>
      <c r="E137" s="266" t="s">
        <v>1</v>
      </c>
      <c r="F137" s="267" t="s">
        <v>146</v>
      </c>
      <c r="G137" s="265"/>
      <c r="H137" s="268">
        <v>1.6000000000000001</v>
      </c>
      <c r="I137" s="269"/>
      <c r="J137" s="269"/>
      <c r="K137" s="265"/>
      <c r="L137" s="265"/>
      <c r="M137" s="270"/>
      <c r="N137" s="271"/>
      <c r="O137" s="272"/>
      <c r="P137" s="272"/>
      <c r="Q137" s="272"/>
      <c r="R137" s="272"/>
      <c r="S137" s="272"/>
      <c r="T137" s="272"/>
      <c r="U137" s="272"/>
      <c r="V137" s="272"/>
      <c r="W137" s="272"/>
      <c r="X137" s="273"/>
      <c r="Y137" s="14"/>
      <c r="Z137" s="14"/>
      <c r="AA137" s="14"/>
      <c r="AB137" s="14"/>
      <c r="AC137" s="14"/>
      <c r="AD137" s="14"/>
      <c r="AE137" s="14"/>
      <c r="AT137" s="274" t="s">
        <v>135</v>
      </c>
      <c r="AU137" s="274" t="s">
        <v>86</v>
      </c>
      <c r="AV137" s="14" t="s">
        <v>86</v>
      </c>
      <c r="AW137" s="14" t="s">
        <v>5</v>
      </c>
      <c r="AX137" s="14" t="s">
        <v>77</v>
      </c>
      <c r="AY137" s="274" t="s">
        <v>127</v>
      </c>
    </row>
    <row r="138" s="13" customFormat="1">
      <c r="A138" s="13"/>
      <c r="B138" s="253"/>
      <c r="C138" s="254"/>
      <c r="D138" s="255" t="s">
        <v>135</v>
      </c>
      <c r="E138" s="256" t="s">
        <v>1</v>
      </c>
      <c r="F138" s="257" t="s">
        <v>147</v>
      </c>
      <c r="G138" s="254"/>
      <c r="H138" s="256" t="s">
        <v>1</v>
      </c>
      <c r="I138" s="258"/>
      <c r="J138" s="258"/>
      <c r="K138" s="254"/>
      <c r="L138" s="254"/>
      <c r="M138" s="259"/>
      <c r="N138" s="260"/>
      <c r="O138" s="261"/>
      <c r="P138" s="261"/>
      <c r="Q138" s="261"/>
      <c r="R138" s="261"/>
      <c r="S138" s="261"/>
      <c r="T138" s="261"/>
      <c r="U138" s="261"/>
      <c r="V138" s="261"/>
      <c r="W138" s="261"/>
      <c r="X138" s="262"/>
      <c r="Y138" s="13"/>
      <c r="Z138" s="13"/>
      <c r="AA138" s="13"/>
      <c r="AB138" s="13"/>
      <c r="AC138" s="13"/>
      <c r="AD138" s="13"/>
      <c r="AE138" s="13"/>
      <c r="AT138" s="263" t="s">
        <v>135</v>
      </c>
      <c r="AU138" s="263" t="s">
        <v>86</v>
      </c>
      <c r="AV138" s="13" t="s">
        <v>82</v>
      </c>
      <c r="AW138" s="13" t="s">
        <v>5</v>
      </c>
      <c r="AX138" s="13" t="s">
        <v>77</v>
      </c>
      <c r="AY138" s="263" t="s">
        <v>127</v>
      </c>
    </row>
    <row r="139" s="14" customFormat="1">
      <c r="A139" s="14"/>
      <c r="B139" s="264"/>
      <c r="C139" s="265"/>
      <c r="D139" s="255" t="s">
        <v>135</v>
      </c>
      <c r="E139" s="266" t="s">
        <v>1</v>
      </c>
      <c r="F139" s="267" t="s">
        <v>148</v>
      </c>
      <c r="G139" s="265"/>
      <c r="H139" s="268">
        <v>0.71999999999999997</v>
      </c>
      <c r="I139" s="269"/>
      <c r="J139" s="269"/>
      <c r="K139" s="265"/>
      <c r="L139" s="265"/>
      <c r="M139" s="270"/>
      <c r="N139" s="271"/>
      <c r="O139" s="272"/>
      <c r="P139" s="272"/>
      <c r="Q139" s="272"/>
      <c r="R139" s="272"/>
      <c r="S139" s="272"/>
      <c r="T139" s="272"/>
      <c r="U139" s="272"/>
      <c r="V139" s="272"/>
      <c r="W139" s="272"/>
      <c r="X139" s="273"/>
      <c r="Y139" s="14"/>
      <c r="Z139" s="14"/>
      <c r="AA139" s="14"/>
      <c r="AB139" s="14"/>
      <c r="AC139" s="14"/>
      <c r="AD139" s="14"/>
      <c r="AE139" s="14"/>
      <c r="AT139" s="274" t="s">
        <v>135</v>
      </c>
      <c r="AU139" s="274" t="s">
        <v>86</v>
      </c>
      <c r="AV139" s="14" t="s">
        <v>86</v>
      </c>
      <c r="AW139" s="14" t="s">
        <v>5</v>
      </c>
      <c r="AX139" s="14" t="s">
        <v>77</v>
      </c>
      <c r="AY139" s="274" t="s">
        <v>127</v>
      </c>
    </row>
    <row r="140" s="13" customFormat="1">
      <c r="A140" s="13"/>
      <c r="B140" s="253"/>
      <c r="C140" s="254"/>
      <c r="D140" s="255" t="s">
        <v>135</v>
      </c>
      <c r="E140" s="256" t="s">
        <v>1</v>
      </c>
      <c r="F140" s="257" t="s">
        <v>149</v>
      </c>
      <c r="G140" s="254"/>
      <c r="H140" s="256" t="s">
        <v>1</v>
      </c>
      <c r="I140" s="258"/>
      <c r="J140" s="258"/>
      <c r="K140" s="254"/>
      <c r="L140" s="254"/>
      <c r="M140" s="259"/>
      <c r="N140" s="260"/>
      <c r="O140" s="261"/>
      <c r="P140" s="261"/>
      <c r="Q140" s="261"/>
      <c r="R140" s="261"/>
      <c r="S140" s="261"/>
      <c r="T140" s="261"/>
      <c r="U140" s="261"/>
      <c r="V140" s="261"/>
      <c r="W140" s="261"/>
      <c r="X140" s="262"/>
      <c r="Y140" s="13"/>
      <c r="Z140" s="13"/>
      <c r="AA140" s="13"/>
      <c r="AB140" s="13"/>
      <c r="AC140" s="13"/>
      <c r="AD140" s="13"/>
      <c r="AE140" s="13"/>
      <c r="AT140" s="263" t="s">
        <v>135</v>
      </c>
      <c r="AU140" s="263" t="s">
        <v>86</v>
      </c>
      <c r="AV140" s="13" t="s">
        <v>82</v>
      </c>
      <c r="AW140" s="13" t="s">
        <v>5</v>
      </c>
      <c r="AX140" s="13" t="s">
        <v>77</v>
      </c>
      <c r="AY140" s="263" t="s">
        <v>127</v>
      </c>
    </row>
    <row r="141" s="14" customFormat="1">
      <c r="A141" s="14"/>
      <c r="B141" s="264"/>
      <c r="C141" s="265"/>
      <c r="D141" s="255" t="s">
        <v>135</v>
      </c>
      <c r="E141" s="266" t="s">
        <v>1</v>
      </c>
      <c r="F141" s="267" t="s">
        <v>150</v>
      </c>
      <c r="G141" s="265"/>
      <c r="H141" s="268">
        <v>1.9199999999999999</v>
      </c>
      <c r="I141" s="269"/>
      <c r="J141" s="269"/>
      <c r="K141" s="265"/>
      <c r="L141" s="265"/>
      <c r="M141" s="270"/>
      <c r="N141" s="271"/>
      <c r="O141" s="272"/>
      <c r="P141" s="272"/>
      <c r="Q141" s="272"/>
      <c r="R141" s="272"/>
      <c r="S141" s="272"/>
      <c r="T141" s="272"/>
      <c r="U141" s="272"/>
      <c r="V141" s="272"/>
      <c r="W141" s="272"/>
      <c r="X141" s="273"/>
      <c r="Y141" s="14"/>
      <c r="Z141" s="14"/>
      <c r="AA141" s="14"/>
      <c r="AB141" s="14"/>
      <c r="AC141" s="14"/>
      <c r="AD141" s="14"/>
      <c r="AE141" s="14"/>
      <c r="AT141" s="274" t="s">
        <v>135</v>
      </c>
      <c r="AU141" s="274" t="s">
        <v>86</v>
      </c>
      <c r="AV141" s="14" t="s">
        <v>86</v>
      </c>
      <c r="AW141" s="14" t="s">
        <v>5</v>
      </c>
      <c r="AX141" s="14" t="s">
        <v>77</v>
      </c>
      <c r="AY141" s="274" t="s">
        <v>127</v>
      </c>
    </row>
    <row r="142" s="13" customFormat="1">
      <c r="A142" s="13"/>
      <c r="B142" s="253"/>
      <c r="C142" s="254"/>
      <c r="D142" s="255" t="s">
        <v>135</v>
      </c>
      <c r="E142" s="256" t="s">
        <v>1</v>
      </c>
      <c r="F142" s="257" t="s">
        <v>151</v>
      </c>
      <c r="G142" s="254"/>
      <c r="H142" s="256" t="s">
        <v>1</v>
      </c>
      <c r="I142" s="258"/>
      <c r="J142" s="258"/>
      <c r="K142" s="254"/>
      <c r="L142" s="254"/>
      <c r="M142" s="259"/>
      <c r="N142" s="260"/>
      <c r="O142" s="261"/>
      <c r="P142" s="261"/>
      <c r="Q142" s="261"/>
      <c r="R142" s="261"/>
      <c r="S142" s="261"/>
      <c r="T142" s="261"/>
      <c r="U142" s="261"/>
      <c r="V142" s="261"/>
      <c r="W142" s="261"/>
      <c r="X142" s="262"/>
      <c r="Y142" s="13"/>
      <c r="Z142" s="13"/>
      <c r="AA142" s="13"/>
      <c r="AB142" s="13"/>
      <c r="AC142" s="13"/>
      <c r="AD142" s="13"/>
      <c r="AE142" s="13"/>
      <c r="AT142" s="263" t="s">
        <v>135</v>
      </c>
      <c r="AU142" s="263" t="s">
        <v>86</v>
      </c>
      <c r="AV142" s="13" t="s">
        <v>82</v>
      </c>
      <c r="AW142" s="13" t="s">
        <v>5</v>
      </c>
      <c r="AX142" s="13" t="s">
        <v>77</v>
      </c>
      <c r="AY142" s="263" t="s">
        <v>127</v>
      </c>
    </row>
    <row r="143" s="14" customFormat="1">
      <c r="A143" s="14"/>
      <c r="B143" s="264"/>
      <c r="C143" s="265"/>
      <c r="D143" s="255" t="s">
        <v>135</v>
      </c>
      <c r="E143" s="266" t="s">
        <v>1</v>
      </c>
      <c r="F143" s="267" t="s">
        <v>152</v>
      </c>
      <c r="G143" s="265"/>
      <c r="H143" s="268">
        <v>5.8799999999999999</v>
      </c>
      <c r="I143" s="269"/>
      <c r="J143" s="269"/>
      <c r="K143" s="265"/>
      <c r="L143" s="265"/>
      <c r="M143" s="270"/>
      <c r="N143" s="271"/>
      <c r="O143" s="272"/>
      <c r="P143" s="272"/>
      <c r="Q143" s="272"/>
      <c r="R143" s="272"/>
      <c r="S143" s="272"/>
      <c r="T143" s="272"/>
      <c r="U143" s="272"/>
      <c r="V143" s="272"/>
      <c r="W143" s="272"/>
      <c r="X143" s="273"/>
      <c r="Y143" s="14"/>
      <c r="Z143" s="14"/>
      <c r="AA143" s="14"/>
      <c r="AB143" s="14"/>
      <c r="AC143" s="14"/>
      <c r="AD143" s="14"/>
      <c r="AE143" s="14"/>
      <c r="AT143" s="274" t="s">
        <v>135</v>
      </c>
      <c r="AU143" s="274" t="s">
        <v>86</v>
      </c>
      <c r="AV143" s="14" t="s">
        <v>86</v>
      </c>
      <c r="AW143" s="14" t="s">
        <v>5</v>
      </c>
      <c r="AX143" s="14" t="s">
        <v>77</v>
      </c>
      <c r="AY143" s="274" t="s">
        <v>127</v>
      </c>
    </row>
    <row r="144" s="15" customFormat="1">
      <c r="A144" s="15"/>
      <c r="B144" s="275"/>
      <c r="C144" s="276"/>
      <c r="D144" s="255" t="s">
        <v>135</v>
      </c>
      <c r="E144" s="277" t="s">
        <v>1</v>
      </c>
      <c r="F144" s="278" t="s">
        <v>141</v>
      </c>
      <c r="G144" s="276"/>
      <c r="H144" s="279">
        <v>10.120000000000001</v>
      </c>
      <c r="I144" s="280"/>
      <c r="J144" s="280"/>
      <c r="K144" s="276"/>
      <c r="L144" s="276"/>
      <c r="M144" s="281"/>
      <c r="N144" s="282"/>
      <c r="O144" s="283"/>
      <c r="P144" s="283"/>
      <c r="Q144" s="283"/>
      <c r="R144" s="283"/>
      <c r="S144" s="283"/>
      <c r="T144" s="283"/>
      <c r="U144" s="283"/>
      <c r="V144" s="283"/>
      <c r="W144" s="283"/>
      <c r="X144" s="284"/>
      <c r="Y144" s="15"/>
      <c r="Z144" s="15"/>
      <c r="AA144" s="15"/>
      <c r="AB144" s="15"/>
      <c r="AC144" s="15"/>
      <c r="AD144" s="15"/>
      <c r="AE144" s="15"/>
      <c r="AT144" s="285" t="s">
        <v>135</v>
      </c>
      <c r="AU144" s="285" t="s">
        <v>86</v>
      </c>
      <c r="AV144" s="15" t="s">
        <v>133</v>
      </c>
      <c r="AW144" s="15" t="s">
        <v>5</v>
      </c>
      <c r="AX144" s="15" t="s">
        <v>82</v>
      </c>
      <c r="AY144" s="285" t="s">
        <v>127</v>
      </c>
    </row>
    <row r="145" s="2" customFormat="1" ht="21.75" customHeight="1">
      <c r="A145" s="38"/>
      <c r="B145" s="39"/>
      <c r="C145" s="238" t="s">
        <v>153</v>
      </c>
      <c r="D145" s="238" t="s">
        <v>129</v>
      </c>
      <c r="E145" s="239" t="s">
        <v>154</v>
      </c>
      <c r="F145" s="240" t="s">
        <v>155</v>
      </c>
      <c r="G145" s="241" t="s">
        <v>144</v>
      </c>
      <c r="H145" s="242">
        <v>4.6799999999999997</v>
      </c>
      <c r="I145" s="243"/>
      <c r="J145" s="243"/>
      <c r="K145" s="244">
        <f>ROUND(P145*H145,2)</f>
        <v>0</v>
      </c>
      <c r="L145" s="245"/>
      <c r="M145" s="44"/>
      <c r="N145" s="246" t="s">
        <v>1</v>
      </c>
      <c r="O145" s="247" t="s">
        <v>40</v>
      </c>
      <c r="P145" s="248">
        <f>I145+J145</f>
        <v>0</v>
      </c>
      <c r="Q145" s="248">
        <f>ROUND(I145*H145,2)</f>
        <v>0</v>
      </c>
      <c r="R145" s="248">
        <f>ROUND(J145*H145,2)</f>
        <v>0</v>
      </c>
      <c r="S145" s="91"/>
      <c r="T145" s="249">
        <f>S145*H145</f>
        <v>0</v>
      </c>
      <c r="U145" s="249">
        <v>0</v>
      </c>
      <c r="V145" s="249">
        <f>U145*H145</f>
        <v>0</v>
      </c>
      <c r="W145" s="249">
        <v>0</v>
      </c>
      <c r="X145" s="250">
        <f>W145*H145</f>
        <v>0</v>
      </c>
      <c r="Y145" s="38"/>
      <c r="Z145" s="38"/>
      <c r="AA145" s="38"/>
      <c r="AB145" s="38"/>
      <c r="AC145" s="38"/>
      <c r="AD145" s="38"/>
      <c r="AE145" s="38"/>
      <c r="AR145" s="251" t="s">
        <v>133</v>
      </c>
      <c r="AT145" s="251" t="s">
        <v>129</v>
      </c>
      <c r="AU145" s="251" t="s">
        <v>86</v>
      </c>
      <c r="AY145" s="17" t="s">
        <v>127</v>
      </c>
      <c r="BE145" s="252">
        <f>IF(O145="základní",K145,0)</f>
        <v>0</v>
      </c>
      <c r="BF145" s="252">
        <f>IF(O145="snížená",K145,0)</f>
        <v>0</v>
      </c>
      <c r="BG145" s="252">
        <f>IF(O145="zákl. přenesená",K145,0)</f>
        <v>0</v>
      </c>
      <c r="BH145" s="252">
        <f>IF(O145="sníž. přenesená",K145,0)</f>
        <v>0</v>
      </c>
      <c r="BI145" s="252">
        <f>IF(O145="nulová",K145,0)</f>
        <v>0</v>
      </c>
      <c r="BJ145" s="17" t="s">
        <v>82</v>
      </c>
      <c r="BK145" s="252">
        <f>ROUND(P145*H145,2)</f>
        <v>0</v>
      </c>
      <c r="BL145" s="17" t="s">
        <v>133</v>
      </c>
      <c r="BM145" s="251" t="s">
        <v>156</v>
      </c>
    </row>
    <row r="146" s="13" customFormat="1">
      <c r="A146" s="13"/>
      <c r="B146" s="253"/>
      <c r="C146" s="254"/>
      <c r="D146" s="255" t="s">
        <v>135</v>
      </c>
      <c r="E146" s="256" t="s">
        <v>1</v>
      </c>
      <c r="F146" s="257" t="s">
        <v>157</v>
      </c>
      <c r="G146" s="254"/>
      <c r="H146" s="256" t="s">
        <v>1</v>
      </c>
      <c r="I146" s="258"/>
      <c r="J146" s="258"/>
      <c r="K146" s="254"/>
      <c r="L146" s="254"/>
      <c r="M146" s="259"/>
      <c r="N146" s="260"/>
      <c r="O146" s="261"/>
      <c r="P146" s="261"/>
      <c r="Q146" s="261"/>
      <c r="R146" s="261"/>
      <c r="S146" s="261"/>
      <c r="T146" s="261"/>
      <c r="U146" s="261"/>
      <c r="V146" s="261"/>
      <c r="W146" s="261"/>
      <c r="X146" s="262"/>
      <c r="Y146" s="13"/>
      <c r="Z146" s="13"/>
      <c r="AA146" s="13"/>
      <c r="AB146" s="13"/>
      <c r="AC146" s="13"/>
      <c r="AD146" s="13"/>
      <c r="AE146" s="13"/>
      <c r="AT146" s="263" t="s">
        <v>135</v>
      </c>
      <c r="AU146" s="263" t="s">
        <v>86</v>
      </c>
      <c r="AV146" s="13" t="s">
        <v>82</v>
      </c>
      <c r="AW146" s="13" t="s">
        <v>5</v>
      </c>
      <c r="AX146" s="13" t="s">
        <v>77</v>
      </c>
      <c r="AY146" s="263" t="s">
        <v>127</v>
      </c>
    </row>
    <row r="147" s="13" customFormat="1">
      <c r="A147" s="13"/>
      <c r="B147" s="253"/>
      <c r="C147" s="254"/>
      <c r="D147" s="255" t="s">
        <v>135</v>
      </c>
      <c r="E147" s="256" t="s">
        <v>1</v>
      </c>
      <c r="F147" s="257" t="s">
        <v>136</v>
      </c>
      <c r="G147" s="254"/>
      <c r="H147" s="256" t="s">
        <v>1</v>
      </c>
      <c r="I147" s="258"/>
      <c r="J147" s="258"/>
      <c r="K147" s="254"/>
      <c r="L147" s="254"/>
      <c r="M147" s="259"/>
      <c r="N147" s="260"/>
      <c r="O147" s="261"/>
      <c r="P147" s="261"/>
      <c r="Q147" s="261"/>
      <c r="R147" s="261"/>
      <c r="S147" s="261"/>
      <c r="T147" s="261"/>
      <c r="U147" s="261"/>
      <c r="V147" s="261"/>
      <c r="W147" s="261"/>
      <c r="X147" s="262"/>
      <c r="Y147" s="13"/>
      <c r="Z147" s="13"/>
      <c r="AA147" s="13"/>
      <c r="AB147" s="13"/>
      <c r="AC147" s="13"/>
      <c r="AD147" s="13"/>
      <c r="AE147" s="13"/>
      <c r="AT147" s="263" t="s">
        <v>135</v>
      </c>
      <c r="AU147" s="263" t="s">
        <v>86</v>
      </c>
      <c r="AV147" s="13" t="s">
        <v>82</v>
      </c>
      <c r="AW147" s="13" t="s">
        <v>5</v>
      </c>
      <c r="AX147" s="13" t="s">
        <v>77</v>
      </c>
      <c r="AY147" s="263" t="s">
        <v>127</v>
      </c>
    </row>
    <row r="148" s="14" customFormat="1">
      <c r="A148" s="14"/>
      <c r="B148" s="264"/>
      <c r="C148" s="265"/>
      <c r="D148" s="255" t="s">
        <v>135</v>
      </c>
      <c r="E148" s="266" t="s">
        <v>1</v>
      </c>
      <c r="F148" s="267" t="s">
        <v>158</v>
      </c>
      <c r="G148" s="265"/>
      <c r="H148" s="268">
        <v>3.8999999999999999</v>
      </c>
      <c r="I148" s="269"/>
      <c r="J148" s="269"/>
      <c r="K148" s="265"/>
      <c r="L148" s="265"/>
      <c r="M148" s="270"/>
      <c r="N148" s="271"/>
      <c r="O148" s="272"/>
      <c r="P148" s="272"/>
      <c r="Q148" s="272"/>
      <c r="R148" s="272"/>
      <c r="S148" s="272"/>
      <c r="T148" s="272"/>
      <c r="U148" s="272"/>
      <c r="V148" s="272"/>
      <c r="W148" s="272"/>
      <c r="X148" s="273"/>
      <c r="Y148" s="14"/>
      <c r="Z148" s="14"/>
      <c r="AA148" s="14"/>
      <c r="AB148" s="14"/>
      <c r="AC148" s="14"/>
      <c r="AD148" s="14"/>
      <c r="AE148" s="14"/>
      <c r="AT148" s="274" t="s">
        <v>135</v>
      </c>
      <c r="AU148" s="274" t="s">
        <v>86</v>
      </c>
      <c r="AV148" s="14" t="s">
        <v>86</v>
      </c>
      <c r="AW148" s="14" t="s">
        <v>5</v>
      </c>
      <c r="AX148" s="14" t="s">
        <v>77</v>
      </c>
      <c r="AY148" s="274" t="s">
        <v>127</v>
      </c>
    </row>
    <row r="149" s="13" customFormat="1">
      <c r="A149" s="13"/>
      <c r="B149" s="253"/>
      <c r="C149" s="254"/>
      <c r="D149" s="255" t="s">
        <v>135</v>
      </c>
      <c r="E149" s="256" t="s">
        <v>1</v>
      </c>
      <c r="F149" s="257" t="s">
        <v>159</v>
      </c>
      <c r="G149" s="254"/>
      <c r="H149" s="256" t="s">
        <v>1</v>
      </c>
      <c r="I149" s="258"/>
      <c r="J149" s="258"/>
      <c r="K149" s="254"/>
      <c r="L149" s="254"/>
      <c r="M149" s="259"/>
      <c r="N149" s="260"/>
      <c r="O149" s="261"/>
      <c r="P149" s="261"/>
      <c r="Q149" s="261"/>
      <c r="R149" s="261"/>
      <c r="S149" s="261"/>
      <c r="T149" s="261"/>
      <c r="U149" s="261"/>
      <c r="V149" s="261"/>
      <c r="W149" s="261"/>
      <c r="X149" s="262"/>
      <c r="Y149" s="13"/>
      <c r="Z149" s="13"/>
      <c r="AA149" s="13"/>
      <c r="AB149" s="13"/>
      <c r="AC149" s="13"/>
      <c r="AD149" s="13"/>
      <c r="AE149" s="13"/>
      <c r="AT149" s="263" t="s">
        <v>135</v>
      </c>
      <c r="AU149" s="263" t="s">
        <v>86</v>
      </c>
      <c r="AV149" s="13" t="s">
        <v>82</v>
      </c>
      <c r="AW149" s="13" t="s">
        <v>5</v>
      </c>
      <c r="AX149" s="13" t="s">
        <v>77</v>
      </c>
      <c r="AY149" s="263" t="s">
        <v>127</v>
      </c>
    </row>
    <row r="150" s="14" customFormat="1">
      <c r="A150" s="14"/>
      <c r="B150" s="264"/>
      <c r="C150" s="265"/>
      <c r="D150" s="255" t="s">
        <v>135</v>
      </c>
      <c r="E150" s="266" t="s">
        <v>1</v>
      </c>
      <c r="F150" s="267" t="s">
        <v>160</v>
      </c>
      <c r="G150" s="265"/>
      <c r="H150" s="268">
        <v>0.78000000000000003</v>
      </c>
      <c r="I150" s="269"/>
      <c r="J150" s="269"/>
      <c r="K150" s="265"/>
      <c r="L150" s="265"/>
      <c r="M150" s="270"/>
      <c r="N150" s="271"/>
      <c r="O150" s="272"/>
      <c r="P150" s="272"/>
      <c r="Q150" s="272"/>
      <c r="R150" s="272"/>
      <c r="S150" s="272"/>
      <c r="T150" s="272"/>
      <c r="U150" s="272"/>
      <c r="V150" s="272"/>
      <c r="W150" s="272"/>
      <c r="X150" s="273"/>
      <c r="Y150" s="14"/>
      <c r="Z150" s="14"/>
      <c r="AA150" s="14"/>
      <c r="AB150" s="14"/>
      <c r="AC150" s="14"/>
      <c r="AD150" s="14"/>
      <c r="AE150" s="14"/>
      <c r="AT150" s="274" t="s">
        <v>135</v>
      </c>
      <c r="AU150" s="274" t="s">
        <v>86</v>
      </c>
      <c r="AV150" s="14" t="s">
        <v>86</v>
      </c>
      <c r="AW150" s="14" t="s">
        <v>5</v>
      </c>
      <c r="AX150" s="14" t="s">
        <v>77</v>
      </c>
      <c r="AY150" s="274" t="s">
        <v>127</v>
      </c>
    </row>
    <row r="151" s="15" customFormat="1">
      <c r="A151" s="15"/>
      <c r="B151" s="275"/>
      <c r="C151" s="276"/>
      <c r="D151" s="255" t="s">
        <v>135</v>
      </c>
      <c r="E151" s="277" t="s">
        <v>1</v>
      </c>
      <c r="F151" s="278" t="s">
        <v>141</v>
      </c>
      <c r="G151" s="276"/>
      <c r="H151" s="279">
        <v>4.6799999999999997</v>
      </c>
      <c r="I151" s="280"/>
      <c r="J151" s="280"/>
      <c r="K151" s="276"/>
      <c r="L151" s="276"/>
      <c r="M151" s="281"/>
      <c r="N151" s="282"/>
      <c r="O151" s="283"/>
      <c r="P151" s="283"/>
      <c r="Q151" s="283"/>
      <c r="R151" s="283"/>
      <c r="S151" s="283"/>
      <c r="T151" s="283"/>
      <c r="U151" s="283"/>
      <c r="V151" s="283"/>
      <c r="W151" s="283"/>
      <c r="X151" s="284"/>
      <c r="Y151" s="15"/>
      <c r="Z151" s="15"/>
      <c r="AA151" s="15"/>
      <c r="AB151" s="15"/>
      <c r="AC151" s="15"/>
      <c r="AD151" s="15"/>
      <c r="AE151" s="15"/>
      <c r="AT151" s="285" t="s">
        <v>135</v>
      </c>
      <c r="AU151" s="285" t="s">
        <v>86</v>
      </c>
      <c r="AV151" s="15" t="s">
        <v>133</v>
      </c>
      <c r="AW151" s="15" t="s">
        <v>5</v>
      </c>
      <c r="AX151" s="15" t="s">
        <v>82</v>
      </c>
      <c r="AY151" s="285" t="s">
        <v>127</v>
      </c>
    </row>
    <row r="152" s="2" customFormat="1" ht="21.75" customHeight="1">
      <c r="A152" s="38"/>
      <c r="B152" s="39"/>
      <c r="C152" s="238" t="s">
        <v>133</v>
      </c>
      <c r="D152" s="238" t="s">
        <v>129</v>
      </c>
      <c r="E152" s="239" t="s">
        <v>161</v>
      </c>
      <c r="F152" s="240" t="s">
        <v>162</v>
      </c>
      <c r="G152" s="241" t="s">
        <v>144</v>
      </c>
      <c r="H152" s="242">
        <v>102.93000000000001</v>
      </c>
      <c r="I152" s="243"/>
      <c r="J152" s="243"/>
      <c r="K152" s="244">
        <f>ROUND(P152*H152,2)</f>
        <v>0</v>
      </c>
      <c r="L152" s="245"/>
      <c r="M152" s="44"/>
      <c r="N152" s="246" t="s">
        <v>1</v>
      </c>
      <c r="O152" s="247" t="s">
        <v>40</v>
      </c>
      <c r="P152" s="248">
        <f>I152+J152</f>
        <v>0</v>
      </c>
      <c r="Q152" s="248">
        <f>ROUND(I152*H152,2)</f>
        <v>0</v>
      </c>
      <c r="R152" s="248">
        <f>ROUND(J152*H152,2)</f>
        <v>0</v>
      </c>
      <c r="S152" s="91"/>
      <c r="T152" s="249">
        <f>S152*H152</f>
        <v>0</v>
      </c>
      <c r="U152" s="249">
        <v>0</v>
      </c>
      <c r="V152" s="249">
        <f>U152*H152</f>
        <v>0</v>
      </c>
      <c r="W152" s="249">
        <v>0</v>
      </c>
      <c r="X152" s="250">
        <f>W152*H152</f>
        <v>0</v>
      </c>
      <c r="Y152" s="38"/>
      <c r="Z152" s="38"/>
      <c r="AA152" s="38"/>
      <c r="AB152" s="38"/>
      <c r="AC152" s="38"/>
      <c r="AD152" s="38"/>
      <c r="AE152" s="38"/>
      <c r="AR152" s="251" t="s">
        <v>133</v>
      </c>
      <c r="AT152" s="251" t="s">
        <v>129</v>
      </c>
      <c r="AU152" s="251" t="s">
        <v>86</v>
      </c>
      <c r="AY152" s="17" t="s">
        <v>127</v>
      </c>
      <c r="BE152" s="252">
        <f>IF(O152="základní",K152,0)</f>
        <v>0</v>
      </c>
      <c r="BF152" s="252">
        <f>IF(O152="snížená",K152,0)</f>
        <v>0</v>
      </c>
      <c r="BG152" s="252">
        <f>IF(O152="zákl. přenesená",K152,0)</f>
        <v>0</v>
      </c>
      <c r="BH152" s="252">
        <f>IF(O152="sníž. přenesená",K152,0)</f>
        <v>0</v>
      </c>
      <c r="BI152" s="252">
        <f>IF(O152="nulová",K152,0)</f>
        <v>0</v>
      </c>
      <c r="BJ152" s="17" t="s">
        <v>82</v>
      </c>
      <c r="BK152" s="252">
        <f>ROUND(P152*H152,2)</f>
        <v>0</v>
      </c>
      <c r="BL152" s="17" t="s">
        <v>133</v>
      </c>
      <c r="BM152" s="251" t="s">
        <v>163</v>
      </c>
    </row>
    <row r="153" s="13" customFormat="1">
      <c r="A153" s="13"/>
      <c r="B153" s="253"/>
      <c r="C153" s="254"/>
      <c r="D153" s="255" t="s">
        <v>135</v>
      </c>
      <c r="E153" s="256" t="s">
        <v>1</v>
      </c>
      <c r="F153" s="257" t="s">
        <v>136</v>
      </c>
      <c r="G153" s="254"/>
      <c r="H153" s="256" t="s">
        <v>1</v>
      </c>
      <c r="I153" s="258"/>
      <c r="J153" s="258"/>
      <c r="K153" s="254"/>
      <c r="L153" s="254"/>
      <c r="M153" s="259"/>
      <c r="N153" s="260"/>
      <c r="O153" s="261"/>
      <c r="P153" s="261"/>
      <c r="Q153" s="261"/>
      <c r="R153" s="261"/>
      <c r="S153" s="261"/>
      <c r="T153" s="261"/>
      <c r="U153" s="261"/>
      <c r="V153" s="261"/>
      <c r="W153" s="261"/>
      <c r="X153" s="262"/>
      <c r="Y153" s="13"/>
      <c r="Z153" s="13"/>
      <c r="AA153" s="13"/>
      <c r="AB153" s="13"/>
      <c r="AC153" s="13"/>
      <c r="AD153" s="13"/>
      <c r="AE153" s="13"/>
      <c r="AT153" s="263" t="s">
        <v>135</v>
      </c>
      <c r="AU153" s="263" t="s">
        <v>86</v>
      </c>
      <c r="AV153" s="13" t="s">
        <v>82</v>
      </c>
      <c r="AW153" s="13" t="s">
        <v>5</v>
      </c>
      <c r="AX153" s="13" t="s">
        <v>77</v>
      </c>
      <c r="AY153" s="263" t="s">
        <v>127</v>
      </c>
    </row>
    <row r="154" s="14" customFormat="1">
      <c r="A154" s="14"/>
      <c r="B154" s="264"/>
      <c r="C154" s="265"/>
      <c r="D154" s="255" t="s">
        <v>135</v>
      </c>
      <c r="E154" s="266" t="s">
        <v>1</v>
      </c>
      <c r="F154" s="267" t="s">
        <v>164</v>
      </c>
      <c r="G154" s="265"/>
      <c r="H154" s="268">
        <v>81.900000000000006</v>
      </c>
      <c r="I154" s="269"/>
      <c r="J154" s="269"/>
      <c r="K154" s="265"/>
      <c r="L154" s="265"/>
      <c r="M154" s="270"/>
      <c r="N154" s="271"/>
      <c r="O154" s="272"/>
      <c r="P154" s="272"/>
      <c r="Q154" s="272"/>
      <c r="R154" s="272"/>
      <c r="S154" s="272"/>
      <c r="T154" s="272"/>
      <c r="U154" s="272"/>
      <c r="V154" s="272"/>
      <c r="W154" s="272"/>
      <c r="X154" s="273"/>
      <c r="Y154" s="14"/>
      <c r="Z154" s="14"/>
      <c r="AA154" s="14"/>
      <c r="AB154" s="14"/>
      <c r="AC154" s="14"/>
      <c r="AD154" s="14"/>
      <c r="AE154" s="14"/>
      <c r="AT154" s="274" t="s">
        <v>135</v>
      </c>
      <c r="AU154" s="274" t="s">
        <v>86</v>
      </c>
      <c r="AV154" s="14" t="s">
        <v>86</v>
      </c>
      <c r="AW154" s="14" t="s">
        <v>5</v>
      </c>
      <c r="AX154" s="14" t="s">
        <v>77</v>
      </c>
      <c r="AY154" s="274" t="s">
        <v>127</v>
      </c>
    </row>
    <row r="155" s="14" customFormat="1">
      <c r="A155" s="14"/>
      <c r="B155" s="264"/>
      <c r="C155" s="265"/>
      <c r="D155" s="255" t="s">
        <v>135</v>
      </c>
      <c r="E155" s="266" t="s">
        <v>1</v>
      </c>
      <c r="F155" s="267" t="s">
        <v>165</v>
      </c>
      <c r="G155" s="265"/>
      <c r="H155" s="268">
        <v>3.1499999999999999</v>
      </c>
      <c r="I155" s="269"/>
      <c r="J155" s="269"/>
      <c r="K155" s="265"/>
      <c r="L155" s="265"/>
      <c r="M155" s="270"/>
      <c r="N155" s="271"/>
      <c r="O155" s="272"/>
      <c r="P155" s="272"/>
      <c r="Q155" s="272"/>
      <c r="R155" s="272"/>
      <c r="S155" s="272"/>
      <c r="T155" s="272"/>
      <c r="U155" s="272"/>
      <c r="V155" s="272"/>
      <c r="W155" s="272"/>
      <c r="X155" s="273"/>
      <c r="Y155" s="14"/>
      <c r="Z155" s="14"/>
      <c r="AA155" s="14"/>
      <c r="AB155" s="14"/>
      <c r="AC155" s="14"/>
      <c r="AD155" s="14"/>
      <c r="AE155" s="14"/>
      <c r="AT155" s="274" t="s">
        <v>135</v>
      </c>
      <c r="AU155" s="274" t="s">
        <v>86</v>
      </c>
      <c r="AV155" s="14" t="s">
        <v>86</v>
      </c>
      <c r="AW155" s="14" t="s">
        <v>5</v>
      </c>
      <c r="AX155" s="14" t="s">
        <v>77</v>
      </c>
      <c r="AY155" s="274" t="s">
        <v>127</v>
      </c>
    </row>
    <row r="156" s="13" customFormat="1">
      <c r="A156" s="13"/>
      <c r="B156" s="253"/>
      <c r="C156" s="254"/>
      <c r="D156" s="255" t="s">
        <v>135</v>
      </c>
      <c r="E156" s="256" t="s">
        <v>1</v>
      </c>
      <c r="F156" s="257" t="s">
        <v>159</v>
      </c>
      <c r="G156" s="254"/>
      <c r="H156" s="256" t="s">
        <v>1</v>
      </c>
      <c r="I156" s="258"/>
      <c r="J156" s="258"/>
      <c r="K156" s="254"/>
      <c r="L156" s="254"/>
      <c r="M156" s="259"/>
      <c r="N156" s="260"/>
      <c r="O156" s="261"/>
      <c r="P156" s="261"/>
      <c r="Q156" s="261"/>
      <c r="R156" s="261"/>
      <c r="S156" s="261"/>
      <c r="T156" s="261"/>
      <c r="U156" s="261"/>
      <c r="V156" s="261"/>
      <c r="W156" s="261"/>
      <c r="X156" s="262"/>
      <c r="Y156" s="13"/>
      <c r="Z156" s="13"/>
      <c r="AA156" s="13"/>
      <c r="AB156" s="13"/>
      <c r="AC156" s="13"/>
      <c r="AD156" s="13"/>
      <c r="AE156" s="13"/>
      <c r="AT156" s="263" t="s">
        <v>135</v>
      </c>
      <c r="AU156" s="263" t="s">
        <v>86</v>
      </c>
      <c r="AV156" s="13" t="s">
        <v>82</v>
      </c>
      <c r="AW156" s="13" t="s">
        <v>5</v>
      </c>
      <c r="AX156" s="13" t="s">
        <v>77</v>
      </c>
      <c r="AY156" s="263" t="s">
        <v>127</v>
      </c>
    </row>
    <row r="157" s="14" customFormat="1">
      <c r="A157" s="14"/>
      <c r="B157" s="264"/>
      <c r="C157" s="265"/>
      <c r="D157" s="255" t="s">
        <v>135</v>
      </c>
      <c r="E157" s="266" t="s">
        <v>1</v>
      </c>
      <c r="F157" s="267" t="s">
        <v>166</v>
      </c>
      <c r="G157" s="265"/>
      <c r="H157" s="268">
        <v>14.039999999999999</v>
      </c>
      <c r="I157" s="269"/>
      <c r="J157" s="269"/>
      <c r="K157" s="265"/>
      <c r="L157" s="265"/>
      <c r="M157" s="270"/>
      <c r="N157" s="271"/>
      <c r="O157" s="272"/>
      <c r="P157" s="272"/>
      <c r="Q157" s="272"/>
      <c r="R157" s="272"/>
      <c r="S157" s="272"/>
      <c r="T157" s="272"/>
      <c r="U157" s="272"/>
      <c r="V157" s="272"/>
      <c r="W157" s="272"/>
      <c r="X157" s="273"/>
      <c r="Y157" s="14"/>
      <c r="Z157" s="14"/>
      <c r="AA157" s="14"/>
      <c r="AB157" s="14"/>
      <c r="AC157" s="14"/>
      <c r="AD157" s="14"/>
      <c r="AE157" s="14"/>
      <c r="AT157" s="274" t="s">
        <v>135</v>
      </c>
      <c r="AU157" s="274" t="s">
        <v>86</v>
      </c>
      <c r="AV157" s="14" t="s">
        <v>86</v>
      </c>
      <c r="AW157" s="14" t="s">
        <v>5</v>
      </c>
      <c r="AX157" s="14" t="s">
        <v>77</v>
      </c>
      <c r="AY157" s="274" t="s">
        <v>127</v>
      </c>
    </row>
    <row r="158" s="13" customFormat="1">
      <c r="A158" s="13"/>
      <c r="B158" s="253"/>
      <c r="C158" s="254"/>
      <c r="D158" s="255" t="s">
        <v>135</v>
      </c>
      <c r="E158" s="256" t="s">
        <v>1</v>
      </c>
      <c r="F158" s="257" t="s">
        <v>167</v>
      </c>
      <c r="G158" s="254"/>
      <c r="H158" s="256" t="s">
        <v>1</v>
      </c>
      <c r="I158" s="258"/>
      <c r="J158" s="258"/>
      <c r="K158" s="254"/>
      <c r="L158" s="254"/>
      <c r="M158" s="259"/>
      <c r="N158" s="260"/>
      <c r="O158" s="261"/>
      <c r="P158" s="261"/>
      <c r="Q158" s="261"/>
      <c r="R158" s="261"/>
      <c r="S158" s="261"/>
      <c r="T158" s="261"/>
      <c r="U158" s="261"/>
      <c r="V158" s="261"/>
      <c r="W158" s="261"/>
      <c r="X158" s="262"/>
      <c r="Y158" s="13"/>
      <c r="Z158" s="13"/>
      <c r="AA158" s="13"/>
      <c r="AB158" s="13"/>
      <c r="AC158" s="13"/>
      <c r="AD158" s="13"/>
      <c r="AE158" s="13"/>
      <c r="AT158" s="263" t="s">
        <v>135</v>
      </c>
      <c r="AU158" s="263" t="s">
        <v>86</v>
      </c>
      <c r="AV158" s="13" t="s">
        <v>82</v>
      </c>
      <c r="AW158" s="13" t="s">
        <v>5</v>
      </c>
      <c r="AX158" s="13" t="s">
        <v>77</v>
      </c>
      <c r="AY158" s="263" t="s">
        <v>127</v>
      </c>
    </row>
    <row r="159" s="14" customFormat="1">
      <c r="A159" s="14"/>
      <c r="B159" s="264"/>
      <c r="C159" s="265"/>
      <c r="D159" s="255" t="s">
        <v>135</v>
      </c>
      <c r="E159" s="266" t="s">
        <v>1</v>
      </c>
      <c r="F159" s="267" t="s">
        <v>168</v>
      </c>
      <c r="G159" s="265"/>
      <c r="H159" s="268">
        <v>3.8399999999999999</v>
      </c>
      <c r="I159" s="269"/>
      <c r="J159" s="269"/>
      <c r="K159" s="265"/>
      <c r="L159" s="265"/>
      <c r="M159" s="270"/>
      <c r="N159" s="271"/>
      <c r="O159" s="272"/>
      <c r="P159" s="272"/>
      <c r="Q159" s="272"/>
      <c r="R159" s="272"/>
      <c r="S159" s="272"/>
      <c r="T159" s="272"/>
      <c r="U159" s="272"/>
      <c r="V159" s="272"/>
      <c r="W159" s="272"/>
      <c r="X159" s="273"/>
      <c r="Y159" s="14"/>
      <c r="Z159" s="14"/>
      <c r="AA159" s="14"/>
      <c r="AB159" s="14"/>
      <c r="AC159" s="14"/>
      <c r="AD159" s="14"/>
      <c r="AE159" s="14"/>
      <c r="AT159" s="274" t="s">
        <v>135</v>
      </c>
      <c r="AU159" s="274" t="s">
        <v>86</v>
      </c>
      <c r="AV159" s="14" t="s">
        <v>86</v>
      </c>
      <c r="AW159" s="14" t="s">
        <v>5</v>
      </c>
      <c r="AX159" s="14" t="s">
        <v>77</v>
      </c>
      <c r="AY159" s="274" t="s">
        <v>127</v>
      </c>
    </row>
    <row r="160" s="15" customFormat="1">
      <c r="A160" s="15"/>
      <c r="B160" s="275"/>
      <c r="C160" s="276"/>
      <c r="D160" s="255" t="s">
        <v>135</v>
      </c>
      <c r="E160" s="277" t="s">
        <v>1</v>
      </c>
      <c r="F160" s="278" t="s">
        <v>141</v>
      </c>
      <c r="G160" s="276"/>
      <c r="H160" s="279">
        <v>102.93000000000001</v>
      </c>
      <c r="I160" s="280"/>
      <c r="J160" s="280"/>
      <c r="K160" s="276"/>
      <c r="L160" s="276"/>
      <c r="M160" s="281"/>
      <c r="N160" s="282"/>
      <c r="O160" s="283"/>
      <c r="P160" s="283"/>
      <c r="Q160" s="283"/>
      <c r="R160" s="283"/>
      <c r="S160" s="283"/>
      <c r="T160" s="283"/>
      <c r="U160" s="283"/>
      <c r="V160" s="283"/>
      <c r="W160" s="283"/>
      <c r="X160" s="284"/>
      <c r="Y160" s="15"/>
      <c r="Z160" s="15"/>
      <c r="AA160" s="15"/>
      <c r="AB160" s="15"/>
      <c r="AC160" s="15"/>
      <c r="AD160" s="15"/>
      <c r="AE160" s="15"/>
      <c r="AT160" s="285" t="s">
        <v>135</v>
      </c>
      <c r="AU160" s="285" t="s">
        <v>86</v>
      </c>
      <c r="AV160" s="15" t="s">
        <v>133</v>
      </c>
      <c r="AW160" s="15" t="s">
        <v>5</v>
      </c>
      <c r="AX160" s="15" t="s">
        <v>82</v>
      </c>
      <c r="AY160" s="285" t="s">
        <v>127</v>
      </c>
    </row>
    <row r="161" s="2" customFormat="1" ht="21.75" customHeight="1">
      <c r="A161" s="38"/>
      <c r="B161" s="39"/>
      <c r="C161" s="238" t="s">
        <v>169</v>
      </c>
      <c r="D161" s="238" t="s">
        <v>129</v>
      </c>
      <c r="E161" s="239" t="s">
        <v>170</v>
      </c>
      <c r="F161" s="240" t="s">
        <v>171</v>
      </c>
      <c r="G161" s="241" t="s">
        <v>144</v>
      </c>
      <c r="H161" s="242">
        <v>38.481999999999999</v>
      </c>
      <c r="I161" s="243"/>
      <c r="J161" s="243"/>
      <c r="K161" s="244">
        <f>ROUND(P161*H161,2)</f>
        <v>0</v>
      </c>
      <c r="L161" s="245"/>
      <c r="M161" s="44"/>
      <c r="N161" s="246" t="s">
        <v>1</v>
      </c>
      <c r="O161" s="247" t="s">
        <v>40</v>
      </c>
      <c r="P161" s="248">
        <f>I161+J161</f>
        <v>0</v>
      </c>
      <c r="Q161" s="248">
        <f>ROUND(I161*H161,2)</f>
        <v>0</v>
      </c>
      <c r="R161" s="248">
        <f>ROUND(J161*H161,2)</f>
        <v>0</v>
      </c>
      <c r="S161" s="91"/>
      <c r="T161" s="249">
        <f>S161*H161</f>
        <v>0</v>
      </c>
      <c r="U161" s="249">
        <v>0</v>
      </c>
      <c r="V161" s="249">
        <f>U161*H161</f>
        <v>0</v>
      </c>
      <c r="W161" s="249">
        <v>0</v>
      </c>
      <c r="X161" s="250">
        <f>W161*H161</f>
        <v>0</v>
      </c>
      <c r="Y161" s="38"/>
      <c r="Z161" s="38"/>
      <c r="AA161" s="38"/>
      <c r="AB161" s="38"/>
      <c r="AC161" s="38"/>
      <c r="AD161" s="38"/>
      <c r="AE161" s="38"/>
      <c r="AR161" s="251" t="s">
        <v>133</v>
      </c>
      <c r="AT161" s="251" t="s">
        <v>129</v>
      </c>
      <c r="AU161" s="251" t="s">
        <v>86</v>
      </c>
      <c r="AY161" s="17" t="s">
        <v>127</v>
      </c>
      <c r="BE161" s="252">
        <f>IF(O161="základní",K161,0)</f>
        <v>0</v>
      </c>
      <c r="BF161" s="252">
        <f>IF(O161="snížená",K161,0)</f>
        <v>0</v>
      </c>
      <c r="BG161" s="252">
        <f>IF(O161="zákl. přenesená",K161,0)</f>
        <v>0</v>
      </c>
      <c r="BH161" s="252">
        <f>IF(O161="sníž. přenesená",K161,0)</f>
        <v>0</v>
      </c>
      <c r="BI161" s="252">
        <f>IF(O161="nulová",K161,0)</f>
        <v>0</v>
      </c>
      <c r="BJ161" s="17" t="s">
        <v>82</v>
      </c>
      <c r="BK161" s="252">
        <f>ROUND(P161*H161,2)</f>
        <v>0</v>
      </c>
      <c r="BL161" s="17" t="s">
        <v>133</v>
      </c>
      <c r="BM161" s="251" t="s">
        <v>172</v>
      </c>
    </row>
    <row r="162" s="13" customFormat="1">
      <c r="A162" s="13"/>
      <c r="B162" s="253"/>
      <c r="C162" s="254"/>
      <c r="D162" s="255" t="s">
        <v>135</v>
      </c>
      <c r="E162" s="256" t="s">
        <v>1</v>
      </c>
      <c r="F162" s="257" t="s">
        <v>173</v>
      </c>
      <c r="G162" s="254"/>
      <c r="H162" s="256" t="s">
        <v>1</v>
      </c>
      <c r="I162" s="258"/>
      <c r="J162" s="258"/>
      <c r="K162" s="254"/>
      <c r="L162" s="254"/>
      <c r="M162" s="259"/>
      <c r="N162" s="260"/>
      <c r="O162" s="261"/>
      <c r="P162" s="261"/>
      <c r="Q162" s="261"/>
      <c r="R162" s="261"/>
      <c r="S162" s="261"/>
      <c r="T162" s="261"/>
      <c r="U162" s="261"/>
      <c r="V162" s="261"/>
      <c r="W162" s="261"/>
      <c r="X162" s="262"/>
      <c r="Y162" s="13"/>
      <c r="Z162" s="13"/>
      <c r="AA162" s="13"/>
      <c r="AB162" s="13"/>
      <c r="AC162" s="13"/>
      <c r="AD162" s="13"/>
      <c r="AE162" s="13"/>
      <c r="AT162" s="263" t="s">
        <v>135</v>
      </c>
      <c r="AU162" s="263" t="s">
        <v>86</v>
      </c>
      <c r="AV162" s="13" t="s">
        <v>82</v>
      </c>
      <c r="AW162" s="13" t="s">
        <v>5</v>
      </c>
      <c r="AX162" s="13" t="s">
        <v>77</v>
      </c>
      <c r="AY162" s="263" t="s">
        <v>127</v>
      </c>
    </row>
    <row r="163" s="14" customFormat="1">
      <c r="A163" s="14"/>
      <c r="B163" s="264"/>
      <c r="C163" s="265"/>
      <c r="D163" s="255" t="s">
        <v>135</v>
      </c>
      <c r="E163" s="266" t="s">
        <v>1</v>
      </c>
      <c r="F163" s="267" t="s">
        <v>174</v>
      </c>
      <c r="G163" s="265"/>
      <c r="H163" s="268">
        <v>26.324999999999999</v>
      </c>
      <c r="I163" s="269"/>
      <c r="J163" s="269"/>
      <c r="K163" s="265"/>
      <c r="L163" s="265"/>
      <c r="M163" s="270"/>
      <c r="N163" s="271"/>
      <c r="O163" s="272"/>
      <c r="P163" s="272"/>
      <c r="Q163" s="272"/>
      <c r="R163" s="272"/>
      <c r="S163" s="272"/>
      <c r="T163" s="272"/>
      <c r="U163" s="272"/>
      <c r="V163" s="272"/>
      <c r="W163" s="272"/>
      <c r="X163" s="273"/>
      <c r="Y163" s="14"/>
      <c r="Z163" s="14"/>
      <c r="AA163" s="14"/>
      <c r="AB163" s="14"/>
      <c r="AC163" s="14"/>
      <c r="AD163" s="14"/>
      <c r="AE163" s="14"/>
      <c r="AT163" s="274" t="s">
        <v>135</v>
      </c>
      <c r="AU163" s="274" t="s">
        <v>86</v>
      </c>
      <c r="AV163" s="14" t="s">
        <v>86</v>
      </c>
      <c r="AW163" s="14" t="s">
        <v>5</v>
      </c>
      <c r="AX163" s="14" t="s">
        <v>77</v>
      </c>
      <c r="AY163" s="274" t="s">
        <v>127</v>
      </c>
    </row>
    <row r="164" s="13" customFormat="1">
      <c r="A164" s="13"/>
      <c r="B164" s="253"/>
      <c r="C164" s="254"/>
      <c r="D164" s="255" t="s">
        <v>135</v>
      </c>
      <c r="E164" s="256" t="s">
        <v>1</v>
      </c>
      <c r="F164" s="257" t="s">
        <v>175</v>
      </c>
      <c r="G164" s="254"/>
      <c r="H164" s="256" t="s">
        <v>1</v>
      </c>
      <c r="I164" s="258"/>
      <c r="J164" s="258"/>
      <c r="K164" s="254"/>
      <c r="L164" s="254"/>
      <c r="M164" s="259"/>
      <c r="N164" s="260"/>
      <c r="O164" s="261"/>
      <c r="P164" s="261"/>
      <c r="Q164" s="261"/>
      <c r="R164" s="261"/>
      <c r="S164" s="261"/>
      <c r="T164" s="261"/>
      <c r="U164" s="261"/>
      <c r="V164" s="261"/>
      <c r="W164" s="261"/>
      <c r="X164" s="262"/>
      <c r="Y164" s="13"/>
      <c r="Z164" s="13"/>
      <c r="AA164" s="13"/>
      <c r="AB164" s="13"/>
      <c r="AC164" s="13"/>
      <c r="AD164" s="13"/>
      <c r="AE164" s="13"/>
      <c r="AT164" s="263" t="s">
        <v>135</v>
      </c>
      <c r="AU164" s="263" t="s">
        <v>86</v>
      </c>
      <c r="AV164" s="13" t="s">
        <v>82</v>
      </c>
      <c r="AW164" s="13" t="s">
        <v>5</v>
      </c>
      <c r="AX164" s="13" t="s">
        <v>77</v>
      </c>
      <c r="AY164" s="263" t="s">
        <v>127</v>
      </c>
    </row>
    <row r="165" s="14" customFormat="1">
      <c r="A165" s="14"/>
      <c r="B165" s="264"/>
      <c r="C165" s="265"/>
      <c r="D165" s="255" t="s">
        <v>135</v>
      </c>
      <c r="E165" s="266" t="s">
        <v>1</v>
      </c>
      <c r="F165" s="267" t="s">
        <v>176</v>
      </c>
      <c r="G165" s="265"/>
      <c r="H165" s="268">
        <v>0.40000000000000002</v>
      </c>
      <c r="I165" s="269"/>
      <c r="J165" s="269"/>
      <c r="K165" s="265"/>
      <c r="L165" s="265"/>
      <c r="M165" s="270"/>
      <c r="N165" s="271"/>
      <c r="O165" s="272"/>
      <c r="P165" s="272"/>
      <c r="Q165" s="272"/>
      <c r="R165" s="272"/>
      <c r="S165" s="272"/>
      <c r="T165" s="272"/>
      <c r="U165" s="272"/>
      <c r="V165" s="272"/>
      <c r="W165" s="272"/>
      <c r="X165" s="273"/>
      <c r="Y165" s="14"/>
      <c r="Z165" s="14"/>
      <c r="AA165" s="14"/>
      <c r="AB165" s="14"/>
      <c r="AC165" s="14"/>
      <c r="AD165" s="14"/>
      <c r="AE165" s="14"/>
      <c r="AT165" s="274" t="s">
        <v>135</v>
      </c>
      <c r="AU165" s="274" t="s">
        <v>86</v>
      </c>
      <c r="AV165" s="14" t="s">
        <v>86</v>
      </c>
      <c r="AW165" s="14" t="s">
        <v>5</v>
      </c>
      <c r="AX165" s="14" t="s">
        <v>77</v>
      </c>
      <c r="AY165" s="274" t="s">
        <v>127</v>
      </c>
    </row>
    <row r="166" s="13" customFormat="1">
      <c r="A166" s="13"/>
      <c r="B166" s="253"/>
      <c r="C166" s="254"/>
      <c r="D166" s="255" t="s">
        <v>135</v>
      </c>
      <c r="E166" s="256" t="s">
        <v>1</v>
      </c>
      <c r="F166" s="257" t="s">
        <v>177</v>
      </c>
      <c r="G166" s="254"/>
      <c r="H166" s="256" t="s">
        <v>1</v>
      </c>
      <c r="I166" s="258"/>
      <c r="J166" s="258"/>
      <c r="K166" s="254"/>
      <c r="L166" s="254"/>
      <c r="M166" s="259"/>
      <c r="N166" s="260"/>
      <c r="O166" s="261"/>
      <c r="P166" s="261"/>
      <c r="Q166" s="261"/>
      <c r="R166" s="261"/>
      <c r="S166" s="261"/>
      <c r="T166" s="261"/>
      <c r="U166" s="261"/>
      <c r="V166" s="261"/>
      <c r="W166" s="261"/>
      <c r="X166" s="262"/>
      <c r="Y166" s="13"/>
      <c r="Z166" s="13"/>
      <c r="AA166" s="13"/>
      <c r="AB166" s="13"/>
      <c r="AC166" s="13"/>
      <c r="AD166" s="13"/>
      <c r="AE166" s="13"/>
      <c r="AT166" s="263" t="s">
        <v>135</v>
      </c>
      <c r="AU166" s="263" t="s">
        <v>86</v>
      </c>
      <c r="AV166" s="13" t="s">
        <v>82</v>
      </c>
      <c r="AW166" s="13" t="s">
        <v>5</v>
      </c>
      <c r="AX166" s="13" t="s">
        <v>77</v>
      </c>
      <c r="AY166" s="263" t="s">
        <v>127</v>
      </c>
    </row>
    <row r="167" s="14" customFormat="1">
      <c r="A167" s="14"/>
      <c r="B167" s="264"/>
      <c r="C167" s="265"/>
      <c r="D167" s="255" t="s">
        <v>135</v>
      </c>
      <c r="E167" s="266" t="s">
        <v>1</v>
      </c>
      <c r="F167" s="267" t="s">
        <v>178</v>
      </c>
      <c r="G167" s="265"/>
      <c r="H167" s="268">
        <v>0.71999999999999997</v>
      </c>
      <c r="I167" s="269"/>
      <c r="J167" s="269"/>
      <c r="K167" s="265"/>
      <c r="L167" s="265"/>
      <c r="M167" s="270"/>
      <c r="N167" s="271"/>
      <c r="O167" s="272"/>
      <c r="P167" s="272"/>
      <c r="Q167" s="272"/>
      <c r="R167" s="272"/>
      <c r="S167" s="272"/>
      <c r="T167" s="272"/>
      <c r="U167" s="272"/>
      <c r="V167" s="272"/>
      <c r="W167" s="272"/>
      <c r="X167" s="273"/>
      <c r="Y167" s="14"/>
      <c r="Z167" s="14"/>
      <c r="AA167" s="14"/>
      <c r="AB167" s="14"/>
      <c r="AC167" s="14"/>
      <c r="AD167" s="14"/>
      <c r="AE167" s="14"/>
      <c r="AT167" s="274" t="s">
        <v>135</v>
      </c>
      <c r="AU167" s="274" t="s">
        <v>86</v>
      </c>
      <c r="AV167" s="14" t="s">
        <v>86</v>
      </c>
      <c r="AW167" s="14" t="s">
        <v>5</v>
      </c>
      <c r="AX167" s="14" t="s">
        <v>77</v>
      </c>
      <c r="AY167" s="274" t="s">
        <v>127</v>
      </c>
    </row>
    <row r="168" s="13" customFormat="1">
      <c r="A168" s="13"/>
      <c r="B168" s="253"/>
      <c r="C168" s="254"/>
      <c r="D168" s="255" t="s">
        <v>135</v>
      </c>
      <c r="E168" s="256" t="s">
        <v>1</v>
      </c>
      <c r="F168" s="257" t="s">
        <v>179</v>
      </c>
      <c r="G168" s="254"/>
      <c r="H168" s="256" t="s">
        <v>1</v>
      </c>
      <c r="I168" s="258"/>
      <c r="J168" s="258"/>
      <c r="K168" s="254"/>
      <c r="L168" s="254"/>
      <c r="M168" s="259"/>
      <c r="N168" s="260"/>
      <c r="O168" s="261"/>
      <c r="P168" s="261"/>
      <c r="Q168" s="261"/>
      <c r="R168" s="261"/>
      <c r="S168" s="261"/>
      <c r="T168" s="261"/>
      <c r="U168" s="261"/>
      <c r="V168" s="261"/>
      <c r="W168" s="261"/>
      <c r="X168" s="262"/>
      <c r="Y168" s="13"/>
      <c r="Z168" s="13"/>
      <c r="AA168" s="13"/>
      <c r="AB168" s="13"/>
      <c r="AC168" s="13"/>
      <c r="AD168" s="13"/>
      <c r="AE168" s="13"/>
      <c r="AT168" s="263" t="s">
        <v>135</v>
      </c>
      <c r="AU168" s="263" t="s">
        <v>86</v>
      </c>
      <c r="AV168" s="13" t="s">
        <v>82</v>
      </c>
      <c r="AW168" s="13" t="s">
        <v>5</v>
      </c>
      <c r="AX168" s="13" t="s">
        <v>77</v>
      </c>
      <c r="AY168" s="263" t="s">
        <v>127</v>
      </c>
    </row>
    <row r="169" s="14" customFormat="1">
      <c r="A169" s="14"/>
      <c r="B169" s="264"/>
      <c r="C169" s="265"/>
      <c r="D169" s="255" t="s">
        <v>135</v>
      </c>
      <c r="E169" s="266" t="s">
        <v>1</v>
      </c>
      <c r="F169" s="267" t="s">
        <v>180</v>
      </c>
      <c r="G169" s="265"/>
      <c r="H169" s="268">
        <v>8.1530000000000005</v>
      </c>
      <c r="I169" s="269"/>
      <c r="J169" s="269"/>
      <c r="K169" s="265"/>
      <c r="L169" s="265"/>
      <c r="M169" s="270"/>
      <c r="N169" s="271"/>
      <c r="O169" s="272"/>
      <c r="P169" s="272"/>
      <c r="Q169" s="272"/>
      <c r="R169" s="272"/>
      <c r="S169" s="272"/>
      <c r="T169" s="272"/>
      <c r="U169" s="272"/>
      <c r="V169" s="272"/>
      <c r="W169" s="272"/>
      <c r="X169" s="273"/>
      <c r="Y169" s="14"/>
      <c r="Z169" s="14"/>
      <c r="AA169" s="14"/>
      <c r="AB169" s="14"/>
      <c r="AC169" s="14"/>
      <c r="AD169" s="14"/>
      <c r="AE169" s="14"/>
      <c r="AT169" s="274" t="s">
        <v>135</v>
      </c>
      <c r="AU169" s="274" t="s">
        <v>86</v>
      </c>
      <c r="AV169" s="14" t="s">
        <v>86</v>
      </c>
      <c r="AW169" s="14" t="s">
        <v>5</v>
      </c>
      <c r="AX169" s="14" t="s">
        <v>77</v>
      </c>
      <c r="AY169" s="274" t="s">
        <v>127</v>
      </c>
    </row>
    <row r="170" s="13" customFormat="1">
      <c r="A170" s="13"/>
      <c r="B170" s="253"/>
      <c r="C170" s="254"/>
      <c r="D170" s="255" t="s">
        <v>135</v>
      </c>
      <c r="E170" s="256" t="s">
        <v>1</v>
      </c>
      <c r="F170" s="257" t="s">
        <v>181</v>
      </c>
      <c r="G170" s="254"/>
      <c r="H170" s="256" t="s">
        <v>1</v>
      </c>
      <c r="I170" s="258"/>
      <c r="J170" s="258"/>
      <c r="K170" s="254"/>
      <c r="L170" s="254"/>
      <c r="M170" s="259"/>
      <c r="N170" s="260"/>
      <c r="O170" s="261"/>
      <c r="P170" s="261"/>
      <c r="Q170" s="261"/>
      <c r="R170" s="261"/>
      <c r="S170" s="261"/>
      <c r="T170" s="261"/>
      <c r="U170" s="261"/>
      <c r="V170" s="261"/>
      <c r="W170" s="261"/>
      <c r="X170" s="262"/>
      <c r="Y170" s="13"/>
      <c r="Z170" s="13"/>
      <c r="AA170" s="13"/>
      <c r="AB170" s="13"/>
      <c r="AC170" s="13"/>
      <c r="AD170" s="13"/>
      <c r="AE170" s="13"/>
      <c r="AT170" s="263" t="s">
        <v>135</v>
      </c>
      <c r="AU170" s="263" t="s">
        <v>86</v>
      </c>
      <c r="AV170" s="13" t="s">
        <v>82</v>
      </c>
      <c r="AW170" s="13" t="s">
        <v>5</v>
      </c>
      <c r="AX170" s="13" t="s">
        <v>77</v>
      </c>
      <c r="AY170" s="263" t="s">
        <v>127</v>
      </c>
    </row>
    <row r="171" s="13" customFormat="1">
      <c r="A171" s="13"/>
      <c r="B171" s="253"/>
      <c r="C171" s="254"/>
      <c r="D171" s="255" t="s">
        <v>135</v>
      </c>
      <c r="E171" s="256" t="s">
        <v>1</v>
      </c>
      <c r="F171" s="257" t="s">
        <v>147</v>
      </c>
      <c r="G171" s="254"/>
      <c r="H171" s="256" t="s">
        <v>1</v>
      </c>
      <c r="I171" s="258"/>
      <c r="J171" s="258"/>
      <c r="K171" s="254"/>
      <c r="L171" s="254"/>
      <c r="M171" s="259"/>
      <c r="N171" s="260"/>
      <c r="O171" s="261"/>
      <c r="P171" s="261"/>
      <c r="Q171" s="261"/>
      <c r="R171" s="261"/>
      <c r="S171" s="261"/>
      <c r="T171" s="261"/>
      <c r="U171" s="261"/>
      <c r="V171" s="261"/>
      <c r="W171" s="261"/>
      <c r="X171" s="262"/>
      <c r="Y171" s="13"/>
      <c r="Z171" s="13"/>
      <c r="AA171" s="13"/>
      <c r="AB171" s="13"/>
      <c r="AC171" s="13"/>
      <c r="AD171" s="13"/>
      <c r="AE171" s="13"/>
      <c r="AT171" s="263" t="s">
        <v>135</v>
      </c>
      <c r="AU171" s="263" t="s">
        <v>86</v>
      </c>
      <c r="AV171" s="13" t="s">
        <v>82</v>
      </c>
      <c r="AW171" s="13" t="s">
        <v>5</v>
      </c>
      <c r="AX171" s="13" t="s">
        <v>77</v>
      </c>
      <c r="AY171" s="263" t="s">
        <v>127</v>
      </c>
    </row>
    <row r="172" s="14" customFormat="1">
      <c r="A172" s="14"/>
      <c r="B172" s="264"/>
      <c r="C172" s="265"/>
      <c r="D172" s="255" t="s">
        <v>135</v>
      </c>
      <c r="E172" s="266" t="s">
        <v>1</v>
      </c>
      <c r="F172" s="267" t="s">
        <v>182</v>
      </c>
      <c r="G172" s="265"/>
      <c r="H172" s="268">
        <v>0.252</v>
      </c>
      <c r="I172" s="269"/>
      <c r="J172" s="269"/>
      <c r="K172" s="265"/>
      <c r="L172" s="265"/>
      <c r="M172" s="270"/>
      <c r="N172" s="271"/>
      <c r="O172" s="272"/>
      <c r="P172" s="272"/>
      <c r="Q172" s="272"/>
      <c r="R172" s="272"/>
      <c r="S172" s="272"/>
      <c r="T172" s="272"/>
      <c r="U172" s="272"/>
      <c r="V172" s="272"/>
      <c r="W172" s="272"/>
      <c r="X172" s="273"/>
      <c r="Y172" s="14"/>
      <c r="Z172" s="14"/>
      <c r="AA172" s="14"/>
      <c r="AB172" s="14"/>
      <c r="AC172" s="14"/>
      <c r="AD172" s="14"/>
      <c r="AE172" s="14"/>
      <c r="AT172" s="274" t="s">
        <v>135</v>
      </c>
      <c r="AU172" s="274" t="s">
        <v>86</v>
      </c>
      <c r="AV172" s="14" t="s">
        <v>86</v>
      </c>
      <c r="AW172" s="14" t="s">
        <v>5</v>
      </c>
      <c r="AX172" s="14" t="s">
        <v>77</v>
      </c>
      <c r="AY172" s="274" t="s">
        <v>127</v>
      </c>
    </row>
    <row r="173" s="13" customFormat="1">
      <c r="A173" s="13"/>
      <c r="B173" s="253"/>
      <c r="C173" s="254"/>
      <c r="D173" s="255" t="s">
        <v>135</v>
      </c>
      <c r="E173" s="256" t="s">
        <v>1</v>
      </c>
      <c r="F173" s="257" t="s">
        <v>149</v>
      </c>
      <c r="G173" s="254"/>
      <c r="H173" s="256" t="s">
        <v>1</v>
      </c>
      <c r="I173" s="258"/>
      <c r="J173" s="258"/>
      <c r="K173" s="254"/>
      <c r="L173" s="254"/>
      <c r="M173" s="259"/>
      <c r="N173" s="260"/>
      <c r="O173" s="261"/>
      <c r="P173" s="261"/>
      <c r="Q173" s="261"/>
      <c r="R173" s="261"/>
      <c r="S173" s="261"/>
      <c r="T173" s="261"/>
      <c r="U173" s="261"/>
      <c r="V173" s="261"/>
      <c r="W173" s="261"/>
      <c r="X173" s="262"/>
      <c r="Y173" s="13"/>
      <c r="Z173" s="13"/>
      <c r="AA173" s="13"/>
      <c r="AB173" s="13"/>
      <c r="AC173" s="13"/>
      <c r="AD173" s="13"/>
      <c r="AE173" s="13"/>
      <c r="AT173" s="263" t="s">
        <v>135</v>
      </c>
      <c r="AU173" s="263" t="s">
        <v>86</v>
      </c>
      <c r="AV173" s="13" t="s">
        <v>82</v>
      </c>
      <c r="AW173" s="13" t="s">
        <v>5</v>
      </c>
      <c r="AX173" s="13" t="s">
        <v>77</v>
      </c>
      <c r="AY173" s="263" t="s">
        <v>127</v>
      </c>
    </row>
    <row r="174" s="14" customFormat="1">
      <c r="A174" s="14"/>
      <c r="B174" s="264"/>
      <c r="C174" s="265"/>
      <c r="D174" s="255" t="s">
        <v>135</v>
      </c>
      <c r="E174" s="266" t="s">
        <v>1</v>
      </c>
      <c r="F174" s="267" t="s">
        <v>183</v>
      </c>
      <c r="G174" s="265"/>
      <c r="H174" s="268">
        <v>0.67200000000000004</v>
      </c>
      <c r="I174" s="269"/>
      <c r="J174" s="269"/>
      <c r="K174" s="265"/>
      <c r="L174" s="265"/>
      <c r="M174" s="270"/>
      <c r="N174" s="271"/>
      <c r="O174" s="272"/>
      <c r="P174" s="272"/>
      <c r="Q174" s="272"/>
      <c r="R174" s="272"/>
      <c r="S174" s="272"/>
      <c r="T174" s="272"/>
      <c r="U174" s="272"/>
      <c r="V174" s="272"/>
      <c r="W174" s="272"/>
      <c r="X174" s="273"/>
      <c r="Y174" s="14"/>
      <c r="Z174" s="14"/>
      <c r="AA174" s="14"/>
      <c r="AB174" s="14"/>
      <c r="AC174" s="14"/>
      <c r="AD174" s="14"/>
      <c r="AE174" s="14"/>
      <c r="AT174" s="274" t="s">
        <v>135</v>
      </c>
      <c r="AU174" s="274" t="s">
        <v>86</v>
      </c>
      <c r="AV174" s="14" t="s">
        <v>86</v>
      </c>
      <c r="AW174" s="14" t="s">
        <v>5</v>
      </c>
      <c r="AX174" s="14" t="s">
        <v>77</v>
      </c>
      <c r="AY174" s="274" t="s">
        <v>127</v>
      </c>
    </row>
    <row r="175" s="13" customFormat="1">
      <c r="A175" s="13"/>
      <c r="B175" s="253"/>
      <c r="C175" s="254"/>
      <c r="D175" s="255" t="s">
        <v>135</v>
      </c>
      <c r="E175" s="256" t="s">
        <v>1</v>
      </c>
      <c r="F175" s="257" t="s">
        <v>151</v>
      </c>
      <c r="G175" s="254"/>
      <c r="H175" s="256" t="s">
        <v>1</v>
      </c>
      <c r="I175" s="258"/>
      <c r="J175" s="258"/>
      <c r="K175" s="254"/>
      <c r="L175" s="254"/>
      <c r="M175" s="259"/>
      <c r="N175" s="260"/>
      <c r="O175" s="261"/>
      <c r="P175" s="261"/>
      <c r="Q175" s="261"/>
      <c r="R175" s="261"/>
      <c r="S175" s="261"/>
      <c r="T175" s="261"/>
      <c r="U175" s="261"/>
      <c r="V175" s="261"/>
      <c r="W175" s="261"/>
      <c r="X175" s="262"/>
      <c r="Y175" s="13"/>
      <c r="Z175" s="13"/>
      <c r="AA175" s="13"/>
      <c r="AB175" s="13"/>
      <c r="AC175" s="13"/>
      <c r="AD175" s="13"/>
      <c r="AE175" s="13"/>
      <c r="AT175" s="263" t="s">
        <v>135</v>
      </c>
      <c r="AU175" s="263" t="s">
        <v>86</v>
      </c>
      <c r="AV175" s="13" t="s">
        <v>82</v>
      </c>
      <c r="AW175" s="13" t="s">
        <v>5</v>
      </c>
      <c r="AX175" s="13" t="s">
        <v>77</v>
      </c>
      <c r="AY175" s="263" t="s">
        <v>127</v>
      </c>
    </row>
    <row r="176" s="14" customFormat="1">
      <c r="A176" s="14"/>
      <c r="B176" s="264"/>
      <c r="C176" s="265"/>
      <c r="D176" s="255" t="s">
        <v>135</v>
      </c>
      <c r="E176" s="266" t="s">
        <v>1</v>
      </c>
      <c r="F176" s="267" t="s">
        <v>184</v>
      </c>
      <c r="G176" s="265"/>
      <c r="H176" s="268">
        <v>1.96</v>
      </c>
      <c r="I176" s="269"/>
      <c r="J176" s="269"/>
      <c r="K176" s="265"/>
      <c r="L176" s="265"/>
      <c r="M176" s="270"/>
      <c r="N176" s="271"/>
      <c r="O176" s="272"/>
      <c r="P176" s="272"/>
      <c r="Q176" s="272"/>
      <c r="R176" s="272"/>
      <c r="S176" s="272"/>
      <c r="T176" s="272"/>
      <c r="U176" s="272"/>
      <c r="V176" s="272"/>
      <c r="W176" s="272"/>
      <c r="X176" s="273"/>
      <c r="Y176" s="14"/>
      <c r="Z176" s="14"/>
      <c r="AA176" s="14"/>
      <c r="AB176" s="14"/>
      <c r="AC176" s="14"/>
      <c r="AD176" s="14"/>
      <c r="AE176" s="14"/>
      <c r="AT176" s="274" t="s">
        <v>135</v>
      </c>
      <c r="AU176" s="274" t="s">
        <v>86</v>
      </c>
      <c r="AV176" s="14" t="s">
        <v>86</v>
      </c>
      <c r="AW176" s="14" t="s">
        <v>5</v>
      </c>
      <c r="AX176" s="14" t="s">
        <v>77</v>
      </c>
      <c r="AY176" s="274" t="s">
        <v>127</v>
      </c>
    </row>
    <row r="177" s="15" customFormat="1">
      <c r="A177" s="15"/>
      <c r="B177" s="275"/>
      <c r="C177" s="276"/>
      <c r="D177" s="255" t="s">
        <v>135</v>
      </c>
      <c r="E177" s="277" t="s">
        <v>1</v>
      </c>
      <c r="F177" s="278" t="s">
        <v>141</v>
      </c>
      <c r="G177" s="276"/>
      <c r="H177" s="279">
        <v>38.481999999999999</v>
      </c>
      <c r="I177" s="280"/>
      <c r="J177" s="280"/>
      <c r="K177" s="276"/>
      <c r="L177" s="276"/>
      <c r="M177" s="281"/>
      <c r="N177" s="282"/>
      <c r="O177" s="283"/>
      <c r="P177" s="283"/>
      <c r="Q177" s="283"/>
      <c r="R177" s="283"/>
      <c r="S177" s="283"/>
      <c r="T177" s="283"/>
      <c r="U177" s="283"/>
      <c r="V177" s="283"/>
      <c r="W177" s="283"/>
      <c r="X177" s="284"/>
      <c r="Y177" s="15"/>
      <c r="Z177" s="15"/>
      <c r="AA177" s="15"/>
      <c r="AB177" s="15"/>
      <c r="AC177" s="15"/>
      <c r="AD177" s="15"/>
      <c r="AE177" s="15"/>
      <c r="AT177" s="285" t="s">
        <v>135</v>
      </c>
      <c r="AU177" s="285" t="s">
        <v>86</v>
      </c>
      <c r="AV177" s="15" t="s">
        <v>133</v>
      </c>
      <c r="AW177" s="15" t="s">
        <v>5</v>
      </c>
      <c r="AX177" s="15" t="s">
        <v>82</v>
      </c>
      <c r="AY177" s="285" t="s">
        <v>127</v>
      </c>
    </row>
    <row r="178" s="2" customFormat="1" ht="21.75" customHeight="1">
      <c r="A178" s="38"/>
      <c r="B178" s="39"/>
      <c r="C178" s="238" t="s">
        <v>185</v>
      </c>
      <c r="D178" s="238" t="s">
        <v>129</v>
      </c>
      <c r="E178" s="239" t="s">
        <v>186</v>
      </c>
      <c r="F178" s="240" t="s">
        <v>187</v>
      </c>
      <c r="G178" s="241" t="s">
        <v>188</v>
      </c>
      <c r="H178" s="242">
        <v>69.268000000000001</v>
      </c>
      <c r="I178" s="243"/>
      <c r="J178" s="243"/>
      <c r="K178" s="244">
        <f>ROUND(P178*H178,2)</f>
        <v>0</v>
      </c>
      <c r="L178" s="245"/>
      <c r="M178" s="44"/>
      <c r="N178" s="246" t="s">
        <v>1</v>
      </c>
      <c r="O178" s="247" t="s">
        <v>40</v>
      </c>
      <c r="P178" s="248">
        <f>I178+J178</f>
        <v>0</v>
      </c>
      <c r="Q178" s="248">
        <f>ROUND(I178*H178,2)</f>
        <v>0</v>
      </c>
      <c r="R178" s="248">
        <f>ROUND(J178*H178,2)</f>
        <v>0</v>
      </c>
      <c r="S178" s="91"/>
      <c r="T178" s="249">
        <f>S178*H178</f>
        <v>0</v>
      </c>
      <c r="U178" s="249">
        <v>0</v>
      </c>
      <c r="V178" s="249">
        <f>U178*H178</f>
        <v>0</v>
      </c>
      <c r="W178" s="249">
        <v>0</v>
      </c>
      <c r="X178" s="250">
        <f>W178*H178</f>
        <v>0</v>
      </c>
      <c r="Y178" s="38"/>
      <c r="Z178" s="38"/>
      <c r="AA178" s="38"/>
      <c r="AB178" s="38"/>
      <c r="AC178" s="38"/>
      <c r="AD178" s="38"/>
      <c r="AE178" s="38"/>
      <c r="AR178" s="251" t="s">
        <v>133</v>
      </c>
      <c r="AT178" s="251" t="s">
        <v>129</v>
      </c>
      <c r="AU178" s="251" t="s">
        <v>86</v>
      </c>
      <c r="AY178" s="17" t="s">
        <v>127</v>
      </c>
      <c r="BE178" s="252">
        <f>IF(O178="základní",K178,0)</f>
        <v>0</v>
      </c>
      <c r="BF178" s="252">
        <f>IF(O178="snížená",K178,0)</f>
        <v>0</v>
      </c>
      <c r="BG178" s="252">
        <f>IF(O178="zákl. přenesená",K178,0)</f>
        <v>0</v>
      </c>
      <c r="BH178" s="252">
        <f>IF(O178="sníž. přenesená",K178,0)</f>
        <v>0</v>
      </c>
      <c r="BI178" s="252">
        <f>IF(O178="nulová",K178,0)</f>
        <v>0</v>
      </c>
      <c r="BJ178" s="17" t="s">
        <v>82</v>
      </c>
      <c r="BK178" s="252">
        <f>ROUND(P178*H178,2)</f>
        <v>0</v>
      </c>
      <c r="BL178" s="17" t="s">
        <v>133</v>
      </c>
      <c r="BM178" s="251" t="s">
        <v>189</v>
      </c>
    </row>
    <row r="179" s="14" customFormat="1">
      <c r="A179" s="14"/>
      <c r="B179" s="264"/>
      <c r="C179" s="265"/>
      <c r="D179" s="255" t="s">
        <v>135</v>
      </c>
      <c r="E179" s="266" t="s">
        <v>1</v>
      </c>
      <c r="F179" s="267" t="s">
        <v>190</v>
      </c>
      <c r="G179" s="265"/>
      <c r="H179" s="268">
        <v>69.268000000000001</v>
      </c>
      <c r="I179" s="269"/>
      <c r="J179" s="269"/>
      <c r="K179" s="265"/>
      <c r="L179" s="265"/>
      <c r="M179" s="270"/>
      <c r="N179" s="271"/>
      <c r="O179" s="272"/>
      <c r="P179" s="272"/>
      <c r="Q179" s="272"/>
      <c r="R179" s="272"/>
      <c r="S179" s="272"/>
      <c r="T179" s="272"/>
      <c r="U179" s="272"/>
      <c r="V179" s="272"/>
      <c r="W179" s="272"/>
      <c r="X179" s="273"/>
      <c r="Y179" s="14"/>
      <c r="Z179" s="14"/>
      <c r="AA179" s="14"/>
      <c r="AB179" s="14"/>
      <c r="AC179" s="14"/>
      <c r="AD179" s="14"/>
      <c r="AE179" s="14"/>
      <c r="AT179" s="274" t="s">
        <v>135</v>
      </c>
      <c r="AU179" s="274" t="s">
        <v>86</v>
      </c>
      <c r="AV179" s="14" t="s">
        <v>86</v>
      </c>
      <c r="AW179" s="14" t="s">
        <v>5</v>
      </c>
      <c r="AX179" s="14" t="s">
        <v>82</v>
      </c>
      <c r="AY179" s="274" t="s">
        <v>127</v>
      </c>
    </row>
    <row r="180" s="2" customFormat="1" ht="16.5" customHeight="1">
      <c r="A180" s="38"/>
      <c r="B180" s="39"/>
      <c r="C180" s="238" t="s">
        <v>191</v>
      </c>
      <c r="D180" s="238" t="s">
        <v>129</v>
      </c>
      <c r="E180" s="239" t="s">
        <v>192</v>
      </c>
      <c r="F180" s="240" t="s">
        <v>193</v>
      </c>
      <c r="G180" s="241" t="s">
        <v>144</v>
      </c>
      <c r="H180" s="242">
        <v>28.75</v>
      </c>
      <c r="I180" s="243"/>
      <c r="J180" s="243"/>
      <c r="K180" s="244">
        <f>ROUND(P180*H180,2)</f>
        <v>0</v>
      </c>
      <c r="L180" s="245"/>
      <c r="M180" s="44"/>
      <c r="N180" s="246" t="s">
        <v>1</v>
      </c>
      <c r="O180" s="247" t="s">
        <v>40</v>
      </c>
      <c r="P180" s="248">
        <f>I180+J180</f>
        <v>0</v>
      </c>
      <c r="Q180" s="248">
        <f>ROUND(I180*H180,2)</f>
        <v>0</v>
      </c>
      <c r="R180" s="248">
        <f>ROUND(J180*H180,2)</f>
        <v>0</v>
      </c>
      <c r="S180" s="91"/>
      <c r="T180" s="249">
        <f>S180*H180</f>
        <v>0</v>
      </c>
      <c r="U180" s="249">
        <v>0</v>
      </c>
      <c r="V180" s="249">
        <f>U180*H180</f>
        <v>0</v>
      </c>
      <c r="W180" s="249">
        <v>0</v>
      </c>
      <c r="X180" s="250">
        <f>W180*H180</f>
        <v>0</v>
      </c>
      <c r="Y180" s="38"/>
      <c r="Z180" s="38"/>
      <c r="AA180" s="38"/>
      <c r="AB180" s="38"/>
      <c r="AC180" s="38"/>
      <c r="AD180" s="38"/>
      <c r="AE180" s="38"/>
      <c r="AR180" s="251" t="s">
        <v>133</v>
      </c>
      <c r="AT180" s="251" t="s">
        <v>129</v>
      </c>
      <c r="AU180" s="251" t="s">
        <v>86</v>
      </c>
      <c r="AY180" s="17" t="s">
        <v>127</v>
      </c>
      <c r="BE180" s="252">
        <f>IF(O180="základní",K180,0)</f>
        <v>0</v>
      </c>
      <c r="BF180" s="252">
        <f>IF(O180="snížená",K180,0)</f>
        <v>0</v>
      </c>
      <c r="BG180" s="252">
        <f>IF(O180="zákl. přenesená",K180,0)</f>
        <v>0</v>
      </c>
      <c r="BH180" s="252">
        <f>IF(O180="sníž. přenesená",K180,0)</f>
        <v>0</v>
      </c>
      <c r="BI180" s="252">
        <f>IF(O180="nulová",K180,0)</f>
        <v>0</v>
      </c>
      <c r="BJ180" s="17" t="s">
        <v>82</v>
      </c>
      <c r="BK180" s="252">
        <f>ROUND(P180*H180,2)</f>
        <v>0</v>
      </c>
      <c r="BL180" s="17" t="s">
        <v>133</v>
      </c>
      <c r="BM180" s="251" t="s">
        <v>194</v>
      </c>
    </row>
    <row r="181" s="14" customFormat="1">
      <c r="A181" s="14"/>
      <c r="B181" s="264"/>
      <c r="C181" s="265"/>
      <c r="D181" s="255" t="s">
        <v>135</v>
      </c>
      <c r="E181" s="266" t="s">
        <v>1</v>
      </c>
      <c r="F181" s="267" t="s">
        <v>195</v>
      </c>
      <c r="G181" s="265"/>
      <c r="H181" s="268">
        <v>28.75</v>
      </c>
      <c r="I181" s="269"/>
      <c r="J181" s="269"/>
      <c r="K181" s="265"/>
      <c r="L181" s="265"/>
      <c r="M181" s="270"/>
      <c r="N181" s="271"/>
      <c r="O181" s="272"/>
      <c r="P181" s="272"/>
      <c r="Q181" s="272"/>
      <c r="R181" s="272"/>
      <c r="S181" s="272"/>
      <c r="T181" s="272"/>
      <c r="U181" s="272"/>
      <c r="V181" s="272"/>
      <c r="W181" s="272"/>
      <c r="X181" s="273"/>
      <c r="Y181" s="14"/>
      <c r="Z181" s="14"/>
      <c r="AA181" s="14"/>
      <c r="AB181" s="14"/>
      <c r="AC181" s="14"/>
      <c r="AD181" s="14"/>
      <c r="AE181" s="14"/>
      <c r="AT181" s="274" t="s">
        <v>135</v>
      </c>
      <c r="AU181" s="274" t="s">
        <v>86</v>
      </c>
      <c r="AV181" s="14" t="s">
        <v>86</v>
      </c>
      <c r="AW181" s="14" t="s">
        <v>5</v>
      </c>
      <c r="AX181" s="14" t="s">
        <v>82</v>
      </c>
      <c r="AY181" s="274" t="s">
        <v>127</v>
      </c>
    </row>
    <row r="182" s="2" customFormat="1" ht="21.75" customHeight="1">
      <c r="A182" s="38"/>
      <c r="B182" s="39"/>
      <c r="C182" s="238" t="s">
        <v>196</v>
      </c>
      <c r="D182" s="238" t="s">
        <v>129</v>
      </c>
      <c r="E182" s="239" t="s">
        <v>197</v>
      </c>
      <c r="F182" s="240" t="s">
        <v>198</v>
      </c>
      <c r="G182" s="241" t="s">
        <v>144</v>
      </c>
      <c r="H182" s="242">
        <v>7.8300000000000001</v>
      </c>
      <c r="I182" s="243"/>
      <c r="J182" s="243"/>
      <c r="K182" s="244">
        <f>ROUND(P182*H182,2)</f>
        <v>0</v>
      </c>
      <c r="L182" s="245"/>
      <c r="M182" s="44"/>
      <c r="N182" s="246" t="s">
        <v>1</v>
      </c>
      <c r="O182" s="247" t="s">
        <v>40</v>
      </c>
      <c r="P182" s="248">
        <f>I182+J182</f>
        <v>0</v>
      </c>
      <c r="Q182" s="248">
        <f>ROUND(I182*H182,2)</f>
        <v>0</v>
      </c>
      <c r="R182" s="248">
        <f>ROUND(J182*H182,2)</f>
        <v>0</v>
      </c>
      <c r="S182" s="91"/>
      <c r="T182" s="249">
        <f>S182*H182</f>
        <v>0</v>
      </c>
      <c r="U182" s="249">
        <v>0</v>
      </c>
      <c r="V182" s="249">
        <f>U182*H182</f>
        <v>0</v>
      </c>
      <c r="W182" s="249">
        <v>0</v>
      </c>
      <c r="X182" s="250">
        <f>W182*H182</f>
        <v>0</v>
      </c>
      <c r="Y182" s="38"/>
      <c r="Z182" s="38"/>
      <c r="AA182" s="38"/>
      <c r="AB182" s="38"/>
      <c r="AC182" s="38"/>
      <c r="AD182" s="38"/>
      <c r="AE182" s="38"/>
      <c r="AR182" s="251" t="s">
        <v>133</v>
      </c>
      <c r="AT182" s="251" t="s">
        <v>129</v>
      </c>
      <c r="AU182" s="251" t="s">
        <v>86</v>
      </c>
      <c r="AY182" s="17" t="s">
        <v>127</v>
      </c>
      <c r="BE182" s="252">
        <f>IF(O182="základní",K182,0)</f>
        <v>0</v>
      </c>
      <c r="BF182" s="252">
        <f>IF(O182="snížená",K182,0)</f>
        <v>0</v>
      </c>
      <c r="BG182" s="252">
        <f>IF(O182="zákl. přenesená",K182,0)</f>
        <v>0</v>
      </c>
      <c r="BH182" s="252">
        <f>IF(O182="sníž. přenesená",K182,0)</f>
        <v>0</v>
      </c>
      <c r="BI182" s="252">
        <f>IF(O182="nulová",K182,0)</f>
        <v>0</v>
      </c>
      <c r="BJ182" s="17" t="s">
        <v>82</v>
      </c>
      <c r="BK182" s="252">
        <f>ROUND(P182*H182,2)</f>
        <v>0</v>
      </c>
      <c r="BL182" s="17" t="s">
        <v>133</v>
      </c>
      <c r="BM182" s="251" t="s">
        <v>199</v>
      </c>
    </row>
    <row r="183" s="13" customFormat="1">
      <c r="A183" s="13"/>
      <c r="B183" s="253"/>
      <c r="C183" s="254"/>
      <c r="D183" s="255" t="s">
        <v>135</v>
      </c>
      <c r="E183" s="256" t="s">
        <v>1</v>
      </c>
      <c r="F183" s="257" t="s">
        <v>157</v>
      </c>
      <c r="G183" s="254"/>
      <c r="H183" s="256" t="s">
        <v>1</v>
      </c>
      <c r="I183" s="258"/>
      <c r="J183" s="258"/>
      <c r="K183" s="254"/>
      <c r="L183" s="254"/>
      <c r="M183" s="259"/>
      <c r="N183" s="260"/>
      <c r="O183" s="261"/>
      <c r="P183" s="261"/>
      <c r="Q183" s="261"/>
      <c r="R183" s="261"/>
      <c r="S183" s="261"/>
      <c r="T183" s="261"/>
      <c r="U183" s="261"/>
      <c r="V183" s="261"/>
      <c r="W183" s="261"/>
      <c r="X183" s="262"/>
      <c r="Y183" s="13"/>
      <c r="Z183" s="13"/>
      <c r="AA183" s="13"/>
      <c r="AB183" s="13"/>
      <c r="AC183" s="13"/>
      <c r="AD183" s="13"/>
      <c r="AE183" s="13"/>
      <c r="AT183" s="263" t="s">
        <v>135</v>
      </c>
      <c r="AU183" s="263" t="s">
        <v>86</v>
      </c>
      <c r="AV183" s="13" t="s">
        <v>82</v>
      </c>
      <c r="AW183" s="13" t="s">
        <v>5</v>
      </c>
      <c r="AX183" s="13" t="s">
        <v>77</v>
      </c>
      <c r="AY183" s="263" t="s">
        <v>127</v>
      </c>
    </row>
    <row r="184" s="13" customFormat="1">
      <c r="A184" s="13"/>
      <c r="B184" s="253"/>
      <c r="C184" s="254"/>
      <c r="D184" s="255" t="s">
        <v>135</v>
      </c>
      <c r="E184" s="256" t="s">
        <v>1</v>
      </c>
      <c r="F184" s="257" t="s">
        <v>136</v>
      </c>
      <c r="G184" s="254"/>
      <c r="H184" s="256" t="s">
        <v>1</v>
      </c>
      <c r="I184" s="258"/>
      <c r="J184" s="258"/>
      <c r="K184" s="254"/>
      <c r="L184" s="254"/>
      <c r="M184" s="259"/>
      <c r="N184" s="260"/>
      <c r="O184" s="261"/>
      <c r="P184" s="261"/>
      <c r="Q184" s="261"/>
      <c r="R184" s="261"/>
      <c r="S184" s="261"/>
      <c r="T184" s="261"/>
      <c r="U184" s="261"/>
      <c r="V184" s="261"/>
      <c r="W184" s="261"/>
      <c r="X184" s="262"/>
      <c r="Y184" s="13"/>
      <c r="Z184" s="13"/>
      <c r="AA184" s="13"/>
      <c r="AB184" s="13"/>
      <c r="AC184" s="13"/>
      <c r="AD184" s="13"/>
      <c r="AE184" s="13"/>
      <c r="AT184" s="263" t="s">
        <v>135</v>
      </c>
      <c r="AU184" s="263" t="s">
        <v>86</v>
      </c>
      <c r="AV184" s="13" t="s">
        <v>82</v>
      </c>
      <c r="AW184" s="13" t="s">
        <v>5</v>
      </c>
      <c r="AX184" s="13" t="s">
        <v>77</v>
      </c>
      <c r="AY184" s="263" t="s">
        <v>127</v>
      </c>
    </row>
    <row r="185" s="14" customFormat="1">
      <c r="A185" s="14"/>
      <c r="B185" s="264"/>
      <c r="C185" s="265"/>
      <c r="D185" s="255" t="s">
        <v>135</v>
      </c>
      <c r="E185" s="266" t="s">
        <v>1</v>
      </c>
      <c r="F185" s="267" t="s">
        <v>158</v>
      </c>
      <c r="G185" s="265"/>
      <c r="H185" s="268">
        <v>3.8999999999999999</v>
      </c>
      <c r="I185" s="269"/>
      <c r="J185" s="269"/>
      <c r="K185" s="265"/>
      <c r="L185" s="265"/>
      <c r="M185" s="270"/>
      <c r="N185" s="271"/>
      <c r="O185" s="272"/>
      <c r="P185" s="272"/>
      <c r="Q185" s="272"/>
      <c r="R185" s="272"/>
      <c r="S185" s="272"/>
      <c r="T185" s="272"/>
      <c r="U185" s="272"/>
      <c r="V185" s="272"/>
      <c r="W185" s="272"/>
      <c r="X185" s="273"/>
      <c r="Y185" s="14"/>
      <c r="Z185" s="14"/>
      <c r="AA185" s="14"/>
      <c r="AB185" s="14"/>
      <c r="AC185" s="14"/>
      <c r="AD185" s="14"/>
      <c r="AE185" s="14"/>
      <c r="AT185" s="274" t="s">
        <v>135</v>
      </c>
      <c r="AU185" s="274" t="s">
        <v>86</v>
      </c>
      <c r="AV185" s="14" t="s">
        <v>86</v>
      </c>
      <c r="AW185" s="14" t="s">
        <v>5</v>
      </c>
      <c r="AX185" s="14" t="s">
        <v>77</v>
      </c>
      <c r="AY185" s="274" t="s">
        <v>127</v>
      </c>
    </row>
    <row r="186" s="14" customFormat="1">
      <c r="A186" s="14"/>
      <c r="B186" s="264"/>
      <c r="C186" s="265"/>
      <c r="D186" s="255" t="s">
        <v>135</v>
      </c>
      <c r="E186" s="266" t="s">
        <v>1</v>
      </c>
      <c r="F186" s="267" t="s">
        <v>165</v>
      </c>
      <c r="G186" s="265"/>
      <c r="H186" s="268">
        <v>3.1499999999999999</v>
      </c>
      <c r="I186" s="269"/>
      <c r="J186" s="269"/>
      <c r="K186" s="265"/>
      <c r="L186" s="265"/>
      <c r="M186" s="270"/>
      <c r="N186" s="271"/>
      <c r="O186" s="272"/>
      <c r="P186" s="272"/>
      <c r="Q186" s="272"/>
      <c r="R186" s="272"/>
      <c r="S186" s="272"/>
      <c r="T186" s="272"/>
      <c r="U186" s="272"/>
      <c r="V186" s="272"/>
      <c r="W186" s="272"/>
      <c r="X186" s="273"/>
      <c r="Y186" s="14"/>
      <c r="Z186" s="14"/>
      <c r="AA186" s="14"/>
      <c r="AB186" s="14"/>
      <c r="AC186" s="14"/>
      <c r="AD186" s="14"/>
      <c r="AE186" s="14"/>
      <c r="AT186" s="274" t="s">
        <v>135</v>
      </c>
      <c r="AU186" s="274" t="s">
        <v>86</v>
      </c>
      <c r="AV186" s="14" t="s">
        <v>86</v>
      </c>
      <c r="AW186" s="14" t="s">
        <v>5</v>
      </c>
      <c r="AX186" s="14" t="s">
        <v>77</v>
      </c>
      <c r="AY186" s="274" t="s">
        <v>127</v>
      </c>
    </row>
    <row r="187" s="13" customFormat="1">
      <c r="A187" s="13"/>
      <c r="B187" s="253"/>
      <c r="C187" s="254"/>
      <c r="D187" s="255" t="s">
        <v>135</v>
      </c>
      <c r="E187" s="256" t="s">
        <v>1</v>
      </c>
      <c r="F187" s="257" t="s">
        <v>159</v>
      </c>
      <c r="G187" s="254"/>
      <c r="H187" s="256" t="s">
        <v>1</v>
      </c>
      <c r="I187" s="258"/>
      <c r="J187" s="258"/>
      <c r="K187" s="254"/>
      <c r="L187" s="254"/>
      <c r="M187" s="259"/>
      <c r="N187" s="260"/>
      <c r="O187" s="261"/>
      <c r="P187" s="261"/>
      <c r="Q187" s="261"/>
      <c r="R187" s="261"/>
      <c r="S187" s="261"/>
      <c r="T187" s="261"/>
      <c r="U187" s="261"/>
      <c r="V187" s="261"/>
      <c r="W187" s="261"/>
      <c r="X187" s="262"/>
      <c r="Y187" s="13"/>
      <c r="Z187" s="13"/>
      <c r="AA187" s="13"/>
      <c r="AB187" s="13"/>
      <c r="AC187" s="13"/>
      <c r="AD187" s="13"/>
      <c r="AE187" s="13"/>
      <c r="AT187" s="263" t="s">
        <v>135</v>
      </c>
      <c r="AU187" s="263" t="s">
        <v>86</v>
      </c>
      <c r="AV187" s="13" t="s">
        <v>82</v>
      </c>
      <c r="AW187" s="13" t="s">
        <v>5</v>
      </c>
      <c r="AX187" s="13" t="s">
        <v>77</v>
      </c>
      <c r="AY187" s="263" t="s">
        <v>127</v>
      </c>
    </row>
    <row r="188" s="14" customFormat="1">
      <c r="A188" s="14"/>
      <c r="B188" s="264"/>
      <c r="C188" s="265"/>
      <c r="D188" s="255" t="s">
        <v>135</v>
      </c>
      <c r="E188" s="266" t="s">
        <v>1</v>
      </c>
      <c r="F188" s="267" t="s">
        <v>160</v>
      </c>
      <c r="G188" s="265"/>
      <c r="H188" s="268">
        <v>0.78000000000000003</v>
      </c>
      <c r="I188" s="269"/>
      <c r="J188" s="269"/>
      <c r="K188" s="265"/>
      <c r="L188" s="265"/>
      <c r="M188" s="270"/>
      <c r="N188" s="271"/>
      <c r="O188" s="272"/>
      <c r="P188" s="272"/>
      <c r="Q188" s="272"/>
      <c r="R188" s="272"/>
      <c r="S188" s="272"/>
      <c r="T188" s="272"/>
      <c r="U188" s="272"/>
      <c r="V188" s="272"/>
      <c r="W188" s="272"/>
      <c r="X188" s="273"/>
      <c r="Y188" s="14"/>
      <c r="Z188" s="14"/>
      <c r="AA188" s="14"/>
      <c r="AB188" s="14"/>
      <c r="AC188" s="14"/>
      <c r="AD188" s="14"/>
      <c r="AE188" s="14"/>
      <c r="AT188" s="274" t="s">
        <v>135</v>
      </c>
      <c r="AU188" s="274" t="s">
        <v>86</v>
      </c>
      <c r="AV188" s="14" t="s">
        <v>86</v>
      </c>
      <c r="AW188" s="14" t="s">
        <v>5</v>
      </c>
      <c r="AX188" s="14" t="s">
        <v>77</v>
      </c>
      <c r="AY188" s="274" t="s">
        <v>127</v>
      </c>
    </row>
    <row r="189" s="15" customFormat="1">
      <c r="A189" s="15"/>
      <c r="B189" s="275"/>
      <c r="C189" s="276"/>
      <c r="D189" s="255" t="s">
        <v>135</v>
      </c>
      <c r="E189" s="277" t="s">
        <v>1</v>
      </c>
      <c r="F189" s="278" t="s">
        <v>141</v>
      </c>
      <c r="G189" s="276"/>
      <c r="H189" s="279">
        <v>7.8300000000000001</v>
      </c>
      <c r="I189" s="280"/>
      <c r="J189" s="280"/>
      <c r="K189" s="276"/>
      <c r="L189" s="276"/>
      <c r="M189" s="281"/>
      <c r="N189" s="282"/>
      <c r="O189" s="283"/>
      <c r="P189" s="283"/>
      <c r="Q189" s="283"/>
      <c r="R189" s="283"/>
      <c r="S189" s="283"/>
      <c r="T189" s="283"/>
      <c r="U189" s="283"/>
      <c r="V189" s="283"/>
      <c r="W189" s="283"/>
      <c r="X189" s="284"/>
      <c r="Y189" s="15"/>
      <c r="Z189" s="15"/>
      <c r="AA189" s="15"/>
      <c r="AB189" s="15"/>
      <c r="AC189" s="15"/>
      <c r="AD189" s="15"/>
      <c r="AE189" s="15"/>
      <c r="AT189" s="285" t="s">
        <v>135</v>
      </c>
      <c r="AU189" s="285" t="s">
        <v>86</v>
      </c>
      <c r="AV189" s="15" t="s">
        <v>133</v>
      </c>
      <c r="AW189" s="15" t="s">
        <v>5</v>
      </c>
      <c r="AX189" s="15" t="s">
        <v>82</v>
      </c>
      <c r="AY189" s="285" t="s">
        <v>127</v>
      </c>
    </row>
    <row r="190" s="2" customFormat="1" ht="16.5" customHeight="1">
      <c r="A190" s="38"/>
      <c r="B190" s="39"/>
      <c r="C190" s="286" t="s">
        <v>200</v>
      </c>
      <c r="D190" s="286" t="s">
        <v>201</v>
      </c>
      <c r="E190" s="287" t="s">
        <v>202</v>
      </c>
      <c r="F190" s="288" t="s">
        <v>203</v>
      </c>
      <c r="G190" s="289" t="s">
        <v>188</v>
      </c>
      <c r="H190" s="290">
        <v>0.84199999999999997</v>
      </c>
      <c r="I190" s="291"/>
      <c r="J190" s="292"/>
      <c r="K190" s="293">
        <f>ROUND(P190*H190,2)</f>
        <v>0</v>
      </c>
      <c r="L190" s="294"/>
      <c r="M190" s="295"/>
      <c r="N190" s="296" t="s">
        <v>1</v>
      </c>
      <c r="O190" s="247" t="s">
        <v>40</v>
      </c>
      <c r="P190" s="248">
        <f>I190+J190</f>
        <v>0</v>
      </c>
      <c r="Q190" s="248">
        <f>ROUND(I190*H190,2)</f>
        <v>0</v>
      </c>
      <c r="R190" s="248">
        <f>ROUND(J190*H190,2)</f>
        <v>0</v>
      </c>
      <c r="S190" s="91"/>
      <c r="T190" s="249">
        <f>S190*H190</f>
        <v>0</v>
      </c>
      <c r="U190" s="249">
        <v>1</v>
      </c>
      <c r="V190" s="249">
        <f>U190*H190</f>
        <v>0.84199999999999997</v>
      </c>
      <c r="W190" s="249">
        <v>0</v>
      </c>
      <c r="X190" s="250">
        <f>W190*H190</f>
        <v>0</v>
      </c>
      <c r="Y190" s="38"/>
      <c r="Z190" s="38"/>
      <c r="AA190" s="38"/>
      <c r="AB190" s="38"/>
      <c r="AC190" s="38"/>
      <c r="AD190" s="38"/>
      <c r="AE190" s="38"/>
      <c r="AR190" s="251" t="s">
        <v>196</v>
      </c>
      <c r="AT190" s="251" t="s">
        <v>201</v>
      </c>
      <c r="AU190" s="251" t="s">
        <v>86</v>
      </c>
      <c r="AY190" s="17" t="s">
        <v>127</v>
      </c>
      <c r="BE190" s="252">
        <f>IF(O190="základní",K190,0)</f>
        <v>0</v>
      </c>
      <c r="BF190" s="252">
        <f>IF(O190="snížená",K190,0)</f>
        <v>0</v>
      </c>
      <c r="BG190" s="252">
        <f>IF(O190="zákl. přenesená",K190,0)</f>
        <v>0</v>
      </c>
      <c r="BH190" s="252">
        <f>IF(O190="sníž. přenesená",K190,0)</f>
        <v>0</v>
      </c>
      <c r="BI190" s="252">
        <f>IF(O190="nulová",K190,0)</f>
        <v>0</v>
      </c>
      <c r="BJ190" s="17" t="s">
        <v>82</v>
      </c>
      <c r="BK190" s="252">
        <f>ROUND(P190*H190,2)</f>
        <v>0</v>
      </c>
      <c r="BL190" s="17" t="s">
        <v>133</v>
      </c>
      <c r="BM190" s="251" t="s">
        <v>204</v>
      </c>
    </row>
    <row r="191" s="14" customFormat="1">
      <c r="A191" s="14"/>
      <c r="B191" s="264"/>
      <c r="C191" s="265"/>
      <c r="D191" s="255" t="s">
        <v>135</v>
      </c>
      <c r="E191" s="266" t="s">
        <v>1</v>
      </c>
      <c r="F191" s="267" t="s">
        <v>205</v>
      </c>
      <c r="G191" s="265"/>
      <c r="H191" s="268">
        <v>0.84199999999999997</v>
      </c>
      <c r="I191" s="269"/>
      <c r="J191" s="269"/>
      <c r="K191" s="265"/>
      <c r="L191" s="265"/>
      <c r="M191" s="270"/>
      <c r="N191" s="271"/>
      <c r="O191" s="272"/>
      <c r="P191" s="272"/>
      <c r="Q191" s="272"/>
      <c r="R191" s="272"/>
      <c r="S191" s="272"/>
      <c r="T191" s="272"/>
      <c r="U191" s="272"/>
      <c r="V191" s="272"/>
      <c r="W191" s="272"/>
      <c r="X191" s="273"/>
      <c r="Y191" s="14"/>
      <c r="Z191" s="14"/>
      <c r="AA191" s="14"/>
      <c r="AB191" s="14"/>
      <c r="AC191" s="14"/>
      <c r="AD191" s="14"/>
      <c r="AE191" s="14"/>
      <c r="AT191" s="274" t="s">
        <v>135</v>
      </c>
      <c r="AU191" s="274" t="s">
        <v>86</v>
      </c>
      <c r="AV191" s="14" t="s">
        <v>86</v>
      </c>
      <c r="AW191" s="14" t="s">
        <v>5</v>
      </c>
      <c r="AX191" s="14" t="s">
        <v>82</v>
      </c>
      <c r="AY191" s="274" t="s">
        <v>127</v>
      </c>
    </row>
    <row r="192" s="2" customFormat="1" ht="21.75" customHeight="1">
      <c r="A192" s="38"/>
      <c r="B192" s="39"/>
      <c r="C192" s="238" t="s">
        <v>206</v>
      </c>
      <c r="D192" s="238" t="s">
        <v>129</v>
      </c>
      <c r="E192" s="239" t="s">
        <v>207</v>
      </c>
      <c r="F192" s="240" t="s">
        <v>208</v>
      </c>
      <c r="G192" s="241" t="s">
        <v>144</v>
      </c>
      <c r="H192" s="242">
        <v>76.850999999999999</v>
      </c>
      <c r="I192" s="243"/>
      <c r="J192" s="243"/>
      <c r="K192" s="244">
        <f>ROUND(P192*H192,2)</f>
        <v>0</v>
      </c>
      <c r="L192" s="245"/>
      <c r="M192" s="44"/>
      <c r="N192" s="246" t="s">
        <v>1</v>
      </c>
      <c r="O192" s="247" t="s">
        <v>40</v>
      </c>
      <c r="P192" s="248">
        <f>I192+J192</f>
        <v>0</v>
      </c>
      <c r="Q192" s="248">
        <f>ROUND(I192*H192,2)</f>
        <v>0</v>
      </c>
      <c r="R192" s="248">
        <f>ROUND(J192*H192,2)</f>
        <v>0</v>
      </c>
      <c r="S192" s="91"/>
      <c r="T192" s="249">
        <f>S192*H192</f>
        <v>0</v>
      </c>
      <c r="U192" s="249">
        <v>0</v>
      </c>
      <c r="V192" s="249">
        <f>U192*H192</f>
        <v>0</v>
      </c>
      <c r="W192" s="249">
        <v>0</v>
      </c>
      <c r="X192" s="250">
        <f>W192*H192</f>
        <v>0</v>
      </c>
      <c r="Y192" s="38"/>
      <c r="Z192" s="38"/>
      <c r="AA192" s="38"/>
      <c r="AB192" s="38"/>
      <c r="AC192" s="38"/>
      <c r="AD192" s="38"/>
      <c r="AE192" s="38"/>
      <c r="AR192" s="251" t="s">
        <v>133</v>
      </c>
      <c r="AT192" s="251" t="s">
        <v>129</v>
      </c>
      <c r="AU192" s="251" t="s">
        <v>86</v>
      </c>
      <c r="AY192" s="17" t="s">
        <v>127</v>
      </c>
      <c r="BE192" s="252">
        <f>IF(O192="základní",K192,0)</f>
        <v>0</v>
      </c>
      <c r="BF192" s="252">
        <f>IF(O192="snížená",K192,0)</f>
        <v>0</v>
      </c>
      <c r="BG192" s="252">
        <f>IF(O192="zákl. přenesená",K192,0)</f>
        <v>0</v>
      </c>
      <c r="BH192" s="252">
        <f>IF(O192="sníž. přenesená",K192,0)</f>
        <v>0</v>
      </c>
      <c r="BI192" s="252">
        <f>IF(O192="nulová",K192,0)</f>
        <v>0</v>
      </c>
      <c r="BJ192" s="17" t="s">
        <v>82</v>
      </c>
      <c r="BK192" s="252">
        <f>ROUND(P192*H192,2)</f>
        <v>0</v>
      </c>
      <c r="BL192" s="17" t="s">
        <v>133</v>
      </c>
      <c r="BM192" s="251" t="s">
        <v>209</v>
      </c>
    </row>
    <row r="193" s="13" customFormat="1">
      <c r="A193" s="13"/>
      <c r="B193" s="253"/>
      <c r="C193" s="254"/>
      <c r="D193" s="255" t="s">
        <v>135</v>
      </c>
      <c r="E193" s="256" t="s">
        <v>1</v>
      </c>
      <c r="F193" s="257" t="s">
        <v>136</v>
      </c>
      <c r="G193" s="254"/>
      <c r="H193" s="256" t="s">
        <v>1</v>
      </c>
      <c r="I193" s="258"/>
      <c r="J193" s="258"/>
      <c r="K193" s="254"/>
      <c r="L193" s="254"/>
      <c r="M193" s="259"/>
      <c r="N193" s="260"/>
      <c r="O193" s="261"/>
      <c r="P193" s="261"/>
      <c r="Q193" s="261"/>
      <c r="R193" s="261"/>
      <c r="S193" s="261"/>
      <c r="T193" s="261"/>
      <c r="U193" s="261"/>
      <c r="V193" s="261"/>
      <c r="W193" s="261"/>
      <c r="X193" s="262"/>
      <c r="Y193" s="13"/>
      <c r="Z193" s="13"/>
      <c r="AA193" s="13"/>
      <c r="AB193" s="13"/>
      <c r="AC193" s="13"/>
      <c r="AD193" s="13"/>
      <c r="AE193" s="13"/>
      <c r="AT193" s="263" t="s">
        <v>135</v>
      </c>
      <c r="AU193" s="263" t="s">
        <v>86</v>
      </c>
      <c r="AV193" s="13" t="s">
        <v>82</v>
      </c>
      <c r="AW193" s="13" t="s">
        <v>5</v>
      </c>
      <c r="AX193" s="13" t="s">
        <v>77</v>
      </c>
      <c r="AY193" s="263" t="s">
        <v>127</v>
      </c>
    </row>
    <row r="194" s="14" customFormat="1">
      <c r="A194" s="14"/>
      <c r="B194" s="264"/>
      <c r="C194" s="265"/>
      <c r="D194" s="255" t="s">
        <v>135</v>
      </c>
      <c r="E194" s="266" t="s">
        <v>1</v>
      </c>
      <c r="F194" s="267" t="s">
        <v>210</v>
      </c>
      <c r="G194" s="265"/>
      <c r="H194" s="268">
        <v>61.424999999999997</v>
      </c>
      <c r="I194" s="269"/>
      <c r="J194" s="269"/>
      <c r="K194" s="265"/>
      <c r="L194" s="265"/>
      <c r="M194" s="270"/>
      <c r="N194" s="271"/>
      <c r="O194" s="272"/>
      <c r="P194" s="272"/>
      <c r="Q194" s="272"/>
      <c r="R194" s="272"/>
      <c r="S194" s="272"/>
      <c r="T194" s="272"/>
      <c r="U194" s="272"/>
      <c r="V194" s="272"/>
      <c r="W194" s="272"/>
      <c r="X194" s="273"/>
      <c r="Y194" s="14"/>
      <c r="Z194" s="14"/>
      <c r="AA194" s="14"/>
      <c r="AB194" s="14"/>
      <c r="AC194" s="14"/>
      <c r="AD194" s="14"/>
      <c r="AE194" s="14"/>
      <c r="AT194" s="274" t="s">
        <v>135</v>
      </c>
      <c r="AU194" s="274" t="s">
        <v>86</v>
      </c>
      <c r="AV194" s="14" t="s">
        <v>86</v>
      </c>
      <c r="AW194" s="14" t="s">
        <v>5</v>
      </c>
      <c r="AX194" s="14" t="s">
        <v>77</v>
      </c>
      <c r="AY194" s="274" t="s">
        <v>127</v>
      </c>
    </row>
    <row r="195" s="13" customFormat="1">
      <c r="A195" s="13"/>
      <c r="B195" s="253"/>
      <c r="C195" s="254"/>
      <c r="D195" s="255" t="s">
        <v>135</v>
      </c>
      <c r="E195" s="256" t="s">
        <v>1</v>
      </c>
      <c r="F195" s="257" t="s">
        <v>159</v>
      </c>
      <c r="G195" s="254"/>
      <c r="H195" s="256" t="s">
        <v>1</v>
      </c>
      <c r="I195" s="258"/>
      <c r="J195" s="258"/>
      <c r="K195" s="254"/>
      <c r="L195" s="254"/>
      <c r="M195" s="259"/>
      <c r="N195" s="260"/>
      <c r="O195" s="261"/>
      <c r="P195" s="261"/>
      <c r="Q195" s="261"/>
      <c r="R195" s="261"/>
      <c r="S195" s="261"/>
      <c r="T195" s="261"/>
      <c r="U195" s="261"/>
      <c r="V195" s="261"/>
      <c r="W195" s="261"/>
      <c r="X195" s="262"/>
      <c r="Y195" s="13"/>
      <c r="Z195" s="13"/>
      <c r="AA195" s="13"/>
      <c r="AB195" s="13"/>
      <c r="AC195" s="13"/>
      <c r="AD195" s="13"/>
      <c r="AE195" s="13"/>
      <c r="AT195" s="263" t="s">
        <v>135</v>
      </c>
      <c r="AU195" s="263" t="s">
        <v>86</v>
      </c>
      <c r="AV195" s="13" t="s">
        <v>82</v>
      </c>
      <c r="AW195" s="13" t="s">
        <v>5</v>
      </c>
      <c r="AX195" s="13" t="s">
        <v>77</v>
      </c>
      <c r="AY195" s="263" t="s">
        <v>127</v>
      </c>
    </row>
    <row r="196" s="14" customFormat="1">
      <c r="A196" s="14"/>
      <c r="B196" s="264"/>
      <c r="C196" s="265"/>
      <c r="D196" s="255" t="s">
        <v>135</v>
      </c>
      <c r="E196" s="266" t="s">
        <v>1</v>
      </c>
      <c r="F196" s="267" t="s">
        <v>211</v>
      </c>
      <c r="G196" s="265"/>
      <c r="H196" s="268">
        <v>8.1899999999999995</v>
      </c>
      <c r="I196" s="269"/>
      <c r="J196" s="269"/>
      <c r="K196" s="265"/>
      <c r="L196" s="265"/>
      <c r="M196" s="270"/>
      <c r="N196" s="271"/>
      <c r="O196" s="272"/>
      <c r="P196" s="272"/>
      <c r="Q196" s="272"/>
      <c r="R196" s="272"/>
      <c r="S196" s="272"/>
      <c r="T196" s="272"/>
      <c r="U196" s="272"/>
      <c r="V196" s="272"/>
      <c r="W196" s="272"/>
      <c r="X196" s="273"/>
      <c r="Y196" s="14"/>
      <c r="Z196" s="14"/>
      <c r="AA196" s="14"/>
      <c r="AB196" s="14"/>
      <c r="AC196" s="14"/>
      <c r="AD196" s="14"/>
      <c r="AE196" s="14"/>
      <c r="AT196" s="274" t="s">
        <v>135</v>
      </c>
      <c r="AU196" s="274" t="s">
        <v>86</v>
      </c>
      <c r="AV196" s="14" t="s">
        <v>86</v>
      </c>
      <c r="AW196" s="14" t="s">
        <v>5</v>
      </c>
      <c r="AX196" s="14" t="s">
        <v>77</v>
      </c>
      <c r="AY196" s="274" t="s">
        <v>127</v>
      </c>
    </row>
    <row r="197" s="13" customFormat="1">
      <c r="A197" s="13"/>
      <c r="B197" s="253"/>
      <c r="C197" s="254"/>
      <c r="D197" s="255" t="s">
        <v>135</v>
      </c>
      <c r="E197" s="256" t="s">
        <v>1</v>
      </c>
      <c r="F197" s="257" t="s">
        <v>139</v>
      </c>
      <c r="G197" s="254"/>
      <c r="H197" s="256" t="s">
        <v>1</v>
      </c>
      <c r="I197" s="258"/>
      <c r="J197" s="258"/>
      <c r="K197" s="254"/>
      <c r="L197" s="254"/>
      <c r="M197" s="259"/>
      <c r="N197" s="260"/>
      <c r="O197" s="261"/>
      <c r="P197" s="261"/>
      <c r="Q197" s="261"/>
      <c r="R197" s="261"/>
      <c r="S197" s="261"/>
      <c r="T197" s="261"/>
      <c r="U197" s="261"/>
      <c r="V197" s="261"/>
      <c r="W197" s="261"/>
      <c r="X197" s="262"/>
      <c r="Y197" s="13"/>
      <c r="Z197" s="13"/>
      <c r="AA197" s="13"/>
      <c r="AB197" s="13"/>
      <c r="AC197" s="13"/>
      <c r="AD197" s="13"/>
      <c r="AE197" s="13"/>
      <c r="AT197" s="263" t="s">
        <v>135</v>
      </c>
      <c r="AU197" s="263" t="s">
        <v>86</v>
      </c>
      <c r="AV197" s="13" t="s">
        <v>82</v>
      </c>
      <c r="AW197" s="13" t="s">
        <v>5</v>
      </c>
      <c r="AX197" s="13" t="s">
        <v>77</v>
      </c>
      <c r="AY197" s="263" t="s">
        <v>127</v>
      </c>
    </row>
    <row r="198" s="14" customFormat="1">
      <c r="A198" s="14"/>
      <c r="B198" s="264"/>
      <c r="C198" s="265"/>
      <c r="D198" s="255" t="s">
        <v>135</v>
      </c>
      <c r="E198" s="266" t="s">
        <v>1</v>
      </c>
      <c r="F198" s="267" t="s">
        <v>146</v>
      </c>
      <c r="G198" s="265"/>
      <c r="H198" s="268">
        <v>1.6000000000000001</v>
      </c>
      <c r="I198" s="269"/>
      <c r="J198" s="269"/>
      <c r="K198" s="265"/>
      <c r="L198" s="265"/>
      <c r="M198" s="270"/>
      <c r="N198" s="271"/>
      <c r="O198" s="272"/>
      <c r="P198" s="272"/>
      <c r="Q198" s="272"/>
      <c r="R198" s="272"/>
      <c r="S198" s="272"/>
      <c r="T198" s="272"/>
      <c r="U198" s="272"/>
      <c r="V198" s="272"/>
      <c r="W198" s="272"/>
      <c r="X198" s="273"/>
      <c r="Y198" s="14"/>
      <c r="Z198" s="14"/>
      <c r="AA198" s="14"/>
      <c r="AB198" s="14"/>
      <c r="AC198" s="14"/>
      <c r="AD198" s="14"/>
      <c r="AE198" s="14"/>
      <c r="AT198" s="274" t="s">
        <v>135</v>
      </c>
      <c r="AU198" s="274" t="s">
        <v>86</v>
      </c>
      <c r="AV198" s="14" t="s">
        <v>86</v>
      </c>
      <c r="AW198" s="14" t="s">
        <v>5</v>
      </c>
      <c r="AX198" s="14" t="s">
        <v>77</v>
      </c>
      <c r="AY198" s="274" t="s">
        <v>127</v>
      </c>
    </row>
    <row r="199" s="13" customFormat="1">
      <c r="A199" s="13"/>
      <c r="B199" s="253"/>
      <c r="C199" s="254"/>
      <c r="D199" s="255" t="s">
        <v>135</v>
      </c>
      <c r="E199" s="256" t="s">
        <v>1</v>
      </c>
      <c r="F199" s="257" t="s">
        <v>147</v>
      </c>
      <c r="G199" s="254"/>
      <c r="H199" s="256" t="s">
        <v>1</v>
      </c>
      <c r="I199" s="258"/>
      <c r="J199" s="258"/>
      <c r="K199" s="254"/>
      <c r="L199" s="254"/>
      <c r="M199" s="259"/>
      <c r="N199" s="260"/>
      <c r="O199" s="261"/>
      <c r="P199" s="261"/>
      <c r="Q199" s="261"/>
      <c r="R199" s="261"/>
      <c r="S199" s="261"/>
      <c r="T199" s="261"/>
      <c r="U199" s="261"/>
      <c r="V199" s="261"/>
      <c r="W199" s="261"/>
      <c r="X199" s="262"/>
      <c r="Y199" s="13"/>
      <c r="Z199" s="13"/>
      <c r="AA199" s="13"/>
      <c r="AB199" s="13"/>
      <c r="AC199" s="13"/>
      <c r="AD199" s="13"/>
      <c r="AE199" s="13"/>
      <c r="AT199" s="263" t="s">
        <v>135</v>
      </c>
      <c r="AU199" s="263" t="s">
        <v>86</v>
      </c>
      <c r="AV199" s="13" t="s">
        <v>82</v>
      </c>
      <c r="AW199" s="13" t="s">
        <v>5</v>
      </c>
      <c r="AX199" s="13" t="s">
        <v>77</v>
      </c>
      <c r="AY199" s="263" t="s">
        <v>127</v>
      </c>
    </row>
    <row r="200" s="14" customFormat="1">
      <c r="A200" s="14"/>
      <c r="B200" s="264"/>
      <c r="C200" s="265"/>
      <c r="D200" s="255" t="s">
        <v>135</v>
      </c>
      <c r="E200" s="266" t="s">
        <v>1</v>
      </c>
      <c r="F200" s="267" t="s">
        <v>212</v>
      </c>
      <c r="G200" s="265"/>
      <c r="H200" s="268">
        <v>0.46800000000000003</v>
      </c>
      <c r="I200" s="269"/>
      <c r="J200" s="269"/>
      <c r="K200" s="265"/>
      <c r="L200" s="265"/>
      <c r="M200" s="270"/>
      <c r="N200" s="271"/>
      <c r="O200" s="272"/>
      <c r="P200" s="272"/>
      <c r="Q200" s="272"/>
      <c r="R200" s="272"/>
      <c r="S200" s="272"/>
      <c r="T200" s="272"/>
      <c r="U200" s="272"/>
      <c r="V200" s="272"/>
      <c r="W200" s="272"/>
      <c r="X200" s="273"/>
      <c r="Y200" s="14"/>
      <c r="Z200" s="14"/>
      <c r="AA200" s="14"/>
      <c r="AB200" s="14"/>
      <c r="AC200" s="14"/>
      <c r="AD200" s="14"/>
      <c r="AE200" s="14"/>
      <c r="AT200" s="274" t="s">
        <v>135</v>
      </c>
      <c r="AU200" s="274" t="s">
        <v>86</v>
      </c>
      <c r="AV200" s="14" t="s">
        <v>86</v>
      </c>
      <c r="AW200" s="14" t="s">
        <v>5</v>
      </c>
      <c r="AX200" s="14" t="s">
        <v>77</v>
      </c>
      <c r="AY200" s="274" t="s">
        <v>127</v>
      </c>
    </row>
    <row r="201" s="13" customFormat="1">
      <c r="A201" s="13"/>
      <c r="B201" s="253"/>
      <c r="C201" s="254"/>
      <c r="D201" s="255" t="s">
        <v>135</v>
      </c>
      <c r="E201" s="256" t="s">
        <v>1</v>
      </c>
      <c r="F201" s="257" t="s">
        <v>149</v>
      </c>
      <c r="G201" s="254"/>
      <c r="H201" s="256" t="s">
        <v>1</v>
      </c>
      <c r="I201" s="258"/>
      <c r="J201" s="258"/>
      <c r="K201" s="254"/>
      <c r="L201" s="254"/>
      <c r="M201" s="259"/>
      <c r="N201" s="260"/>
      <c r="O201" s="261"/>
      <c r="P201" s="261"/>
      <c r="Q201" s="261"/>
      <c r="R201" s="261"/>
      <c r="S201" s="261"/>
      <c r="T201" s="261"/>
      <c r="U201" s="261"/>
      <c r="V201" s="261"/>
      <c r="W201" s="261"/>
      <c r="X201" s="262"/>
      <c r="Y201" s="13"/>
      <c r="Z201" s="13"/>
      <c r="AA201" s="13"/>
      <c r="AB201" s="13"/>
      <c r="AC201" s="13"/>
      <c r="AD201" s="13"/>
      <c r="AE201" s="13"/>
      <c r="AT201" s="263" t="s">
        <v>135</v>
      </c>
      <c r="AU201" s="263" t="s">
        <v>86</v>
      </c>
      <c r="AV201" s="13" t="s">
        <v>82</v>
      </c>
      <c r="AW201" s="13" t="s">
        <v>5</v>
      </c>
      <c r="AX201" s="13" t="s">
        <v>77</v>
      </c>
      <c r="AY201" s="263" t="s">
        <v>127</v>
      </c>
    </row>
    <row r="202" s="14" customFormat="1">
      <c r="A202" s="14"/>
      <c r="B202" s="264"/>
      <c r="C202" s="265"/>
      <c r="D202" s="255" t="s">
        <v>135</v>
      </c>
      <c r="E202" s="266" t="s">
        <v>1</v>
      </c>
      <c r="F202" s="267" t="s">
        <v>213</v>
      </c>
      <c r="G202" s="265"/>
      <c r="H202" s="268">
        <v>1.248</v>
      </c>
      <c r="I202" s="269"/>
      <c r="J202" s="269"/>
      <c r="K202" s="265"/>
      <c r="L202" s="265"/>
      <c r="M202" s="270"/>
      <c r="N202" s="271"/>
      <c r="O202" s="272"/>
      <c r="P202" s="272"/>
      <c r="Q202" s="272"/>
      <c r="R202" s="272"/>
      <c r="S202" s="272"/>
      <c r="T202" s="272"/>
      <c r="U202" s="272"/>
      <c r="V202" s="272"/>
      <c r="W202" s="272"/>
      <c r="X202" s="273"/>
      <c r="Y202" s="14"/>
      <c r="Z202" s="14"/>
      <c r="AA202" s="14"/>
      <c r="AB202" s="14"/>
      <c r="AC202" s="14"/>
      <c r="AD202" s="14"/>
      <c r="AE202" s="14"/>
      <c r="AT202" s="274" t="s">
        <v>135</v>
      </c>
      <c r="AU202" s="274" t="s">
        <v>86</v>
      </c>
      <c r="AV202" s="14" t="s">
        <v>86</v>
      </c>
      <c r="AW202" s="14" t="s">
        <v>5</v>
      </c>
      <c r="AX202" s="14" t="s">
        <v>77</v>
      </c>
      <c r="AY202" s="274" t="s">
        <v>127</v>
      </c>
    </row>
    <row r="203" s="13" customFormat="1">
      <c r="A203" s="13"/>
      <c r="B203" s="253"/>
      <c r="C203" s="254"/>
      <c r="D203" s="255" t="s">
        <v>135</v>
      </c>
      <c r="E203" s="256" t="s">
        <v>1</v>
      </c>
      <c r="F203" s="257" t="s">
        <v>151</v>
      </c>
      <c r="G203" s="254"/>
      <c r="H203" s="256" t="s">
        <v>1</v>
      </c>
      <c r="I203" s="258"/>
      <c r="J203" s="258"/>
      <c r="K203" s="254"/>
      <c r="L203" s="254"/>
      <c r="M203" s="259"/>
      <c r="N203" s="260"/>
      <c r="O203" s="261"/>
      <c r="P203" s="261"/>
      <c r="Q203" s="261"/>
      <c r="R203" s="261"/>
      <c r="S203" s="261"/>
      <c r="T203" s="261"/>
      <c r="U203" s="261"/>
      <c r="V203" s="261"/>
      <c r="W203" s="261"/>
      <c r="X203" s="262"/>
      <c r="Y203" s="13"/>
      <c r="Z203" s="13"/>
      <c r="AA203" s="13"/>
      <c r="AB203" s="13"/>
      <c r="AC203" s="13"/>
      <c r="AD203" s="13"/>
      <c r="AE203" s="13"/>
      <c r="AT203" s="263" t="s">
        <v>135</v>
      </c>
      <c r="AU203" s="263" t="s">
        <v>86</v>
      </c>
      <c r="AV203" s="13" t="s">
        <v>82</v>
      </c>
      <c r="AW203" s="13" t="s">
        <v>5</v>
      </c>
      <c r="AX203" s="13" t="s">
        <v>77</v>
      </c>
      <c r="AY203" s="263" t="s">
        <v>127</v>
      </c>
    </row>
    <row r="204" s="14" customFormat="1">
      <c r="A204" s="14"/>
      <c r="B204" s="264"/>
      <c r="C204" s="265"/>
      <c r="D204" s="255" t="s">
        <v>135</v>
      </c>
      <c r="E204" s="266" t="s">
        <v>1</v>
      </c>
      <c r="F204" s="267" t="s">
        <v>214</v>
      </c>
      <c r="G204" s="265"/>
      <c r="H204" s="268">
        <v>3.9199999999999999</v>
      </c>
      <c r="I204" s="269"/>
      <c r="J204" s="269"/>
      <c r="K204" s="265"/>
      <c r="L204" s="265"/>
      <c r="M204" s="270"/>
      <c r="N204" s="271"/>
      <c r="O204" s="272"/>
      <c r="P204" s="272"/>
      <c r="Q204" s="272"/>
      <c r="R204" s="272"/>
      <c r="S204" s="272"/>
      <c r="T204" s="272"/>
      <c r="U204" s="272"/>
      <c r="V204" s="272"/>
      <c r="W204" s="272"/>
      <c r="X204" s="273"/>
      <c r="Y204" s="14"/>
      <c r="Z204" s="14"/>
      <c r="AA204" s="14"/>
      <c r="AB204" s="14"/>
      <c r="AC204" s="14"/>
      <c r="AD204" s="14"/>
      <c r="AE204" s="14"/>
      <c r="AT204" s="274" t="s">
        <v>135</v>
      </c>
      <c r="AU204" s="274" t="s">
        <v>86</v>
      </c>
      <c r="AV204" s="14" t="s">
        <v>86</v>
      </c>
      <c r="AW204" s="14" t="s">
        <v>5</v>
      </c>
      <c r="AX204" s="14" t="s">
        <v>77</v>
      </c>
      <c r="AY204" s="274" t="s">
        <v>127</v>
      </c>
    </row>
    <row r="205" s="15" customFormat="1">
      <c r="A205" s="15"/>
      <c r="B205" s="275"/>
      <c r="C205" s="276"/>
      <c r="D205" s="255" t="s">
        <v>135</v>
      </c>
      <c r="E205" s="277" t="s">
        <v>1</v>
      </c>
      <c r="F205" s="278" t="s">
        <v>141</v>
      </c>
      <c r="G205" s="276"/>
      <c r="H205" s="279">
        <v>76.850999999999999</v>
      </c>
      <c r="I205" s="280"/>
      <c r="J205" s="280"/>
      <c r="K205" s="276"/>
      <c r="L205" s="276"/>
      <c r="M205" s="281"/>
      <c r="N205" s="282"/>
      <c r="O205" s="283"/>
      <c r="P205" s="283"/>
      <c r="Q205" s="283"/>
      <c r="R205" s="283"/>
      <c r="S205" s="283"/>
      <c r="T205" s="283"/>
      <c r="U205" s="283"/>
      <c r="V205" s="283"/>
      <c r="W205" s="283"/>
      <c r="X205" s="284"/>
      <c r="Y205" s="15"/>
      <c r="Z205" s="15"/>
      <c r="AA205" s="15"/>
      <c r="AB205" s="15"/>
      <c r="AC205" s="15"/>
      <c r="AD205" s="15"/>
      <c r="AE205" s="15"/>
      <c r="AT205" s="285" t="s">
        <v>135</v>
      </c>
      <c r="AU205" s="285" t="s">
        <v>86</v>
      </c>
      <c r="AV205" s="15" t="s">
        <v>133</v>
      </c>
      <c r="AW205" s="15" t="s">
        <v>5</v>
      </c>
      <c r="AX205" s="15" t="s">
        <v>82</v>
      </c>
      <c r="AY205" s="285" t="s">
        <v>127</v>
      </c>
    </row>
    <row r="206" s="2" customFormat="1" ht="16.5" customHeight="1">
      <c r="A206" s="38"/>
      <c r="B206" s="39"/>
      <c r="C206" s="286" t="s">
        <v>215</v>
      </c>
      <c r="D206" s="286" t="s">
        <v>201</v>
      </c>
      <c r="E206" s="287" t="s">
        <v>202</v>
      </c>
      <c r="F206" s="288" t="s">
        <v>203</v>
      </c>
      <c r="G206" s="289" t="s">
        <v>188</v>
      </c>
      <c r="H206" s="290">
        <v>13.785</v>
      </c>
      <c r="I206" s="291"/>
      <c r="J206" s="292"/>
      <c r="K206" s="293">
        <f>ROUND(P206*H206,2)</f>
        <v>0</v>
      </c>
      <c r="L206" s="294"/>
      <c r="M206" s="295"/>
      <c r="N206" s="296" t="s">
        <v>1</v>
      </c>
      <c r="O206" s="247" t="s">
        <v>40</v>
      </c>
      <c r="P206" s="248">
        <f>I206+J206</f>
        <v>0</v>
      </c>
      <c r="Q206" s="248">
        <f>ROUND(I206*H206,2)</f>
        <v>0</v>
      </c>
      <c r="R206" s="248">
        <f>ROUND(J206*H206,2)</f>
        <v>0</v>
      </c>
      <c r="S206" s="91"/>
      <c r="T206" s="249">
        <f>S206*H206</f>
        <v>0</v>
      </c>
      <c r="U206" s="249">
        <v>1</v>
      </c>
      <c r="V206" s="249">
        <f>U206*H206</f>
        <v>13.785</v>
      </c>
      <c r="W206" s="249">
        <v>0</v>
      </c>
      <c r="X206" s="250">
        <f>W206*H206</f>
        <v>0</v>
      </c>
      <c r="Y206" s="38"/>
      <c r="Z206" s="38"/>
      <c r="AA206" s="38"/>
      <c r="AB206" s="38"/>
      <c r="AC206" s="38"/>
      <c r="AD206" s="38"/>
      <c r="AE206" s="38"/>
      <c r="AR206" s="251" t="s">
        <v>196</v>
      </c>
      <c r="AT206" s="251" t="s">
        <v>201</v>
      </c>
      <c r="AU206" s="251" t="s">
        <v>86</v>
      </c>
      <c r="AY206" s="17" t="s">
        <v>127</v>
      </c>
      <c r="BE206" s="252">
        <f>IF(O206="základní",K206,0)</f>
        <v>0</v>
      </c>
      <c r="BF206" s="252">
        <f>IF(O206="snížená",K206,0)</f>
        <v>0</v>
      </c>
      <c r="BG206" s="252">
        <f>IF(O206="zákl. přenesená",K206,0)</f>
        <v>0</v>
      </c>
      <c r="BH206" s="252">
        <f>IF(O206="sníž. přenesená",K206,0)</f>
        <v>0</v>
      </c>
      <c r="BI206" s="252">
        <f>IF(O206="nulová",K206,0)</f>
        <v>0</v>
      </c>
      <c r="BJ206" s="17" t="s">
        <v>82</v>
      </c>
      <c r="BK206" s="252">
        <f>ROUND(P206*H206,2)</f>
        <v>0</v>
      </c>
      <c r="BL206" s="17" t="s">
        <v>133</v>
      </c>
      <c r="BM206" s="251" t="s">
        <v>216</v>
      </c>
    </row>
    <row r="207" s="14" customFormat="1">
      <c r="A207" s="14"/>
      <c r="B207" s="264"/>
      <c r="C207" s="265"/>
      <c r="D207" s="255" t="s">
        <v>135</v>
      </c>
      <c r="E207" s="266" t="s">
        <v>1</v>
      </c>
      <c r="F207" s="267" t="s">
        <v>217</v>
      </c>
      <c r="G207" s="265"/>
      <c r="H207" s="268">
        <v>13.785</v>
      </c>
      <c r="I207" s="269"/>
      <c r="J207" s="269"/>
      <c r="K207" s="265"/>
      <c r="L207" s="265"/>
      <c r="M207" s="270"/>
      <c r="N207" s="271"/>
      <c r="O207" s="272"/>
      <c r="P207" s="272"/>
      <c r="Q207" s="272"/>
      <c r="R207" s="272"/>
      <c r="S207" s="272"/>
      <c r="T207" s="272"/>
      <c r="U207" s="272"/>
      <c r="V207" s="272"/>
      <c r="W207" s="272"/>
      <c r="X207" s="273"/>
      <c r="Y207" s="14"/>
      <c r="Z207" s="14"/>
      <c r="AA207" s="14"/>
      <c r="AB207" s="14"/>
      <c r="AC207" s="14"/>
      <c r="AD207" s="14"/>
      <c r="AE207" s="14"/>
      <c r="AT207" s="274" t="s">
        <v>135</v>
      </c>
      <c r="AU207" s="274" t="s">
        <v>86</v>
      </c>
      <c r="AV207" s="14" t="s">
        <v>86</v>
      </c>
      <c r="AW207" s="14" t="s">
        <v>5</v>
      </c>
      <c r="AX207" s="14" t="s">
        <v>82</v>
      </c>
      <c r="AY207" s="274" t="s">
        <v>127</v>
      </c>
    </row>
    <row r="208" s="2" customFormat="1" ht="16.5" customHeight="1">
      <c r="A208" s="38"/>
      <c r="B208" s="39"/>
      <c r="C208" s="238" t="s">
        <v>218</v>
      </c>
      <c r="D208" s="238" t="s">
        <v>129</v>
      </c>
      <c r="E208" s="239" t="s">
        <v>219</v>
      </c>
      <c r="F208" s="240" t="s">
        <v>220</v>
      </c>
      <c r="G208" s="241" t="s">
        <v>144</v>
      </c>
      <c r="H208" s="242">
        <v>81.531000000000006</v>
      </c>
      <c r="I208" s="243"/>
      <c r="J208" s="243"/>
      <c r="K208" s="244">
        <f>ROUND(P208*H208,2)</f>
        <v>0</v>
      </c>
      <c r="L208" s="245"/>
      <c r="M208" s="44"/>
      <c r="N208" s="246" t="s">
        <v>1</v>
      </c>
      <c r="O208" s="247" t="s">
        <v>40</v>
      </c>
      <c r="P208" s="248">
        <f>I208+J208</f>
        <v>0</v>
      </c>
      <c r="Q208" s="248">
        <f>ROUND(I208*H208,2)</f>
        <v>0</v>
      </c>
      <c r="R208" s="248">
        <f>ROUND(J208*H208,2)</f>
        <v>0</v>
      </c>
      <c r="S208" s="91"/>
      <c r="T208" s="249">
        <f>S208*H208</f>
        <v>0</v>
      </c>
      <c r="U208" s="249">
        <v>0</v>
      </c>
      <c r="V208" s="249">
        <f>U208*H208</f>
        <v>0</v>
      </c>
      <c r="W208" s="249">
        <v>0</v>
      </c>
      <c r="X208" s="250">
        <f>W208*H208</f>
        <v>0</v>
      </c>
      <c r="Y208" s="38"/>
      <c r="Z208" s="38"/>
      <c r="AA208" s="38"/>
      <c r="AB208" s="38"/>
      <c r="AC208" s="38"/>
      <c r="AD208" s="38"/>
      <c r="AE208" s="38"/>
      <c r="AR208" s="251" t="s">
        <v>133</v>
      </c>
      <c r="AT208" s="251" t="s">
        <v>129</v>
      </c>
      <c r="AU208" s="251" t="s">
        <v>86</v>
      </c>
      <c r="AY208" s="17" t="s">
        <v>127</v>
      </c>
      <c r="BE208" s="252">
        <f>IF(O208="základní",K208,0)</f>
        <v>0</v>
      </c>
      <c r="BF208" s="252">
        <f>IF(O208="snížená",K208,0)</f>
        <v>0</v>
      </c>
      <c r="BG208" s="252">
        <f>IF(O208="zákl. přenesená",K208,0)</f>
        <v>0</v>
      </c>
      <c r="BH208" s="252">
        <f>IF(O208="sníž. přenesená",K208,0)</f>
        <v>0</v>
      </c>
      <c r="BI208" s="252">
        <f>IF(O208="nulová",K208,0)</f>
        <v>0</v>
      </c>
      <c r="BJ208" s="17" t="s">
        <v>82</v>
      </c>
      <c r="BK208" s="252">
        <f>ROUND(P208*H208,2)</f>
        <v>0</v>
      </c>
      <c r="BL208" s="17" t="s">
        <v>133</v>
      </c>
      <c r="BM208" s="251" t="s">
        <v>221</v>
      </c>
    </row>
    <row r="209" s="14" customFormat="1">
      <c r="A209" s="14"/>
      <c r="B209" s="264"/>
      <c r="C209" s="265"/>
      <c r="D209" s="255" t="s">
        <v>135</v>
      </c>
      <c r="E209" s="266" t="s">
        <v>1</v>
      </c>
      <c r="F209" s="267" t="s">
        <v>222</v>
      </c>
      <c r="G209" s="265"/>
      <c r="H209" s="268">
        <v>81.531000000000006</v>
      </c>
      <c r="I209" s="269"/>
      <c r="J209" s="269"/>
      <c r="K209" s="265"/>
      <c r="L209" s="265"/>
      <c r="M209" s="270"/>
      <c r="N209" s="271"/>
      <c r="O209" s="272"/>
      <c r="P209" s="272"/>
      <c r="Q209" s="272"/>
      <c r="R209" s="272"/>
      <c r="S209" s="272"/>
      <c r="T209" s="272"/>
      <c r="U209" s="272"/>
      <c r="V209" s="272"/>
      <c r="W209" s="272"/>
      <c r="X209" s="273"/>
      <c r="Y209" s="14"/>
      <c r="Z209" s="14"/>
      <c r="AA209" s="14"/>
      <c r="AB209" s="14"/>
      <c r="AC209" s="14"/>
      <c r="AD209" s="14"/>
      <c r="AE209" s="14"/>
      <c r="AT209" s="274" t="s">
        <v>135</v>
      </c>
      <c r="AU209" s="274" t="s">
        <v>86</v>
      </c>
      <c r="AV209" s="14" t="s">
        <v>86</v>
      </c>
      <c r="AW209" s="14" t="s">
        <v>5</v>
      </c>
      <c r="AX209" s="14" t="s">
        <v>82</v>
      </c>
      <c r="AY209" s="274" t="s">
        <v>127</v>
      </c>
    </row>
    <row r="210" s="2" customFormat="1" ht="21.75" customHeight="1">
      <c r="A210" s="38"/>
      <c r="B210" s="39"/>
      <c r="C210" s="238" t="s">
        <v>223</v>
      </c>
      <c r="D210" s="238" t="s">
        <v>129</v>
      </c>
      <c r="E210" s="239" t="s">
        <v>224</v>
      </c>
      <c r="F210" s="240" t="s">
        <v>225</v>
      </c>
      <c r="G210" s="241" t="s">
        <v>132</v>
      </c>
      <c r="H210" s="242">
        <v>143.75</v>
      </c>
      <c r="I210" s="243"/>
      <c r="J210" s="243"/>
      <c r="K210" s="244">
        <f>ROUND(P210*H210,2)</f>
        <v>0</v>
      </c>
      <c r="L210" s="245"/>
      <c r="M210" s="44"/>
      <c r="N210" s="246" t="s">
        <v>1</v>
      </c>
      <c r="O210" s="247" t="s">
        <v>40</v>
      </c>
      <c r="P210" s="248">
        <f>I210+J210</f>
        <v>0</v>
      </c>
      <c r="Q210" s="248">
        <f>ROUND(I210*H210,2)</f>
        <v>0</v>
      </c>
      <c r="R210" s="248">
        <f>ROUND(J210*H210,2)</f>
        <v>0</v>
      </c>
      <c r="S210" s="91"/>
      <c r="T210" s="249">
        <f>S210*H210</f>
        <v>0</v>
      </c>
      <c r="U210" s="249">
        <v>0</v>
      </c>
      <c r="V210" s="249">
        <f>U210*H210</f>
        <v>0</v>
      </c>
      <c r="W210" s="249">
        <v>0</v>
      </c>
      <c r="X210" s="250">
        <f>W210*H210</f>
        <v>0</v>
      </c>
      <c r="Y210" s="38"/>
      <c r="Z210" s="38"/>
      <c r="AA210" s="38"/>
      <c r="AB210" s="38"/>
      <c r="AC210" s="38"/>
      <c r="AD210" s="38"/>
      <c r="AE210" s="38"/>
      <c r="AR210" s="251" t="s">
        <v>133</v>
      </c>
      <c r="AT210" s="251" t="s">
        <v>129</v>
      </c>
      <c r="AU210" s="251" t="s">
        <v>86</v>
      </c>
      <c r="AY210" s="17" t="s">
        <v>127</v>
      </c>
      <c r="BE210" s="252">
        <f>IF(O210="základní",K210,0)</f>
        <v>0</v>
      </c>
      <c r="BF210" s="252">
        <f>IF(O210="snížená",K210,0)</f>
        <v>0</v>
      </c>
      <c r="BG210" s="252">
        <f>IF(O210="zákl. přenesená",K210,0)</f>
        <v>0</v>
      </c>
      <c r="BH210" s="252">
        <f>IF(O210="sníž. přenesená",K210,0)</f>
        <v>0</v>
      </c>
      <c r="BI210" s="252">
        <f>IF(O210="nulová",K210,0)</f>
        <v>0</v>
      </c>
      <c r="BJ210" s="17" t="s">
        <v>82</v>
      </c>
      <c r="BK210" s="252">
        <f>ROUND(P210*H210,2)</f>
        <v>0</v>
      </c>
      <c r="BL210" s="17" t="s">
        <v>133</v>
      </c>
      <c r="BM210" s="251" t="s">
        <v>226</v>
      </c>
    </row>
    <row r="211" s="2" customFormat="1" ht="21.75" customHeight="1">
      <c r="A211" s="38"/>
      <c r="B211" s="39"/>
      <c r="C211" s="238" t="s">
        <v>227</v>
      </c>
      <c r="D211" s="238" t="s">
        <v>129</v>
      </c>
      <c r="E211" s="239" t="s">
        <v>228</v>
      </c>
      <c r="F211" s="240" t="s">
        <v>229</v>
      </c>
      <c r="G211" s="241" t="s">
        <v>132</v>
      </c>
      <c r="H211" s="242">
        <v>143.75</v>
      </c>
      <c r="I211" s="243"/>
      <c r="J211" s="243"/>
      <c r="K211" s="244">
        <f>ROUND(P211*H211,2)</f>
        <v>0</v>
      </c>
      <c r="L211" s="245"/>
      <c r="M211" s="44"/>
      <c r="N211" s="246" t="s">
        <v>1</v>
      </c>
      <c r="O211" s="247" t="s">
        <v>40</v>
      </c>
      <c r="P211" s="248">
        <f>I211+J211</f>
        <v>0</v>
      </c>
      <c r="Q211" s="248">
        <f>ROUND(I211*H211,2)</f>
        <v>0</v>
      </c>
      <c r="R211" s="248">
        <f>ROUND(J211*H211,2)</f>
        <v>0</v>
      </c>
      <c r="S211" s="91"/>
      <c r="T211" s="249">
        <f>S211*H211</f>
        <v>0</v>
      </c>
      <c r="U211" s="249">
        <v>0</v>
      </c>
      <c r="V211" s="249">
        <f>U211*H211</f>
        <v>0</v>
      </c>
      <c r="W211" s="249">
        <v>0</v>
      </c>
      <c r="X211" s="250">
        <f>W211*H211</f>
        <v>0</v>
      </c>
      <c r="Y211" s="38"/>
      <c r="Z211" s="38"/>
      <c r="AA211" s="38"/>
      <c r="AB211" s="38"/>
      <c r="AC211" s="38"/>
      <c r="AD211" s="38"/>
      <c r="AE211" s="38"/>
      <c r="AR211" s="251" t="s">
        <v>133</v>
      </c>
      <c r="AT211" s="251" t="s">
        <v>129</v>
      </c>
      <c r="AU211" s="251" t="s">
        <v>86</v>
      </c>
      <c r="AY211" s="17" t="s">
        <v>127</v>
      </c>
      <c r="BE211" s="252">
        <f>IF(O211="základní",K211,0)</f>
        <v>0</v>
      </c>
      <c r="BF211" s="252">
        <f>IF(O211="snížená",K211,0)</f>
        <v>0</v>
      </c>
      <c r="BG211" s="252">
        <f>IF(O211="zákl. přenesená",K211,0)</f>
        <v>0</v>
      </c>
      <c r="BH211" s="252">
        <f>IF(O211="sníž. přenesená",K211,0)</f>
        <v>0</v>
      </c>
      <c r="BI211" s="252">
        <f>IF(O211="nulová",K211,0)</f>
        <v>0</v>
      </c>
      <c r="BJ211" s="17" t="s">
        <v>82</v>
      </c>
      <c r="BK211" s="252">
        <f>ROUND(P211*H211,2)</f>
        <v>0</v>
      </c>
      <c r="BL211" s="17" t="s">
        <v>133</v>
      </c>
      <c r="BM211" s="251" t="s">
        <v>230</v>
      </c>
    </row>
    <row r="212" s="2" customFormat="1" ht="16.5" customHeight="1">
      <c r="A212" s="38"/>
      <c r="B212" s="39"/>
      <c r="C212" s="286" t="s">
        <v>9</v>
      </c>
      <c r="D212" s="286" t="s">
        <v>201</v>
      </c>
      <c r="E212" s="287" t="s">
        <v>231</v>
      </c>
      <c r="F212" s="288" t="s">
        <v>232</v>
      </c>
      <c r="G212" s="289" t="s">
        <v>233</v>
      </c>
      <c r="H212" s="290">
        <v>2.1560000000000001</v>
      </c>
      <c r="I212" s="291"/>
      <c r="J212" s="292"/>
      <c r="K212" s="293">
        <f>ROUND(P212*H212,2)</f>
        <v>0</v>
      </c>
      <c r="L212" s="294"/>
      <c r="M212" s="295"/>
      <c r="N212" s="296" t="s">
        <v>1</v>
      </c>
      <c r="O212" s="247" t="s">
        <v>40</v>
      </c>
      <c r="P212" s="248">
        <f>I212+J212</f>
        <v>0</v>
      </c>
      <c r="Q212" s="248">
        <f>ROUND(I212*H212,2)</f>
        <v>0</v>
      </c>
      <c r="R212" s="248">
        <f>ROUND(J212*H212,2)</f>
        <v>0</v>
      </c>
      <c r="S212" s="91"/>
      <c r="T212" s="249">
        <f>S212*H212</f>
        <v>0</v>
      </c>
      <c r="U212" s="249">
        <v>0.001</v>
      </c>
      <c r="V212" s="249">
        <f>U212*H212</f>
        <v>0.0021560000000000004</v>
      </c>
      <c r="W212" s="249">
        <v>0</v>
      </c>
      <c r="X212" s="250">
        <f>W212*H212</f>
        <v>0</v>
      </c>
      <c r="Y212" s="38"/>
      <c r="Z212" s="38"/>
      <c r="AA212" s="38"/>
      <c r="AB212" s="38"/>
      <c r="AC212" s="38"/>
      <c r="AD212" s="38"/>
      <c r="AE212" s="38"/>
      <c r="AR212" s="251" t="s">
        <v>196</v>
      </c>
      <c r="AT212" s="251" t="s">
        <v>201</v>
      </c>
      <c r="AU212" s="251" t="s">
        <v>86</v>
      </c>
      <c r="AY212" s="17" t="s">
        <v>127</v>
      </c>
      <c r="BE212" s="252">
        <f>IF(O212="základní",K212,0)</f>
        <v>0</v>
      </c>
      <c r="BF212" s="252">
        <f>IF(O212="snížená",K212,0)</f>
        <v>0</v>
      </c>
      <c r="BG212" s="252">
        <f>IF(O212="zákl. přenesená",K212,0)</f>
        <v>0</v>
      </c>
      <c r="BH212" s="252">
        <f>IF(O212="sníž. přenesená",K212,0)</f>
        <v>0</v>
      </c>
      <c r="BI212" s="252">
        <f>IF(O212="nulová",K212,0)</f>
        <v>0</v>
      </c>
      <c r="BJ212" s="17" t="s">
        <v>82</v>
      </c>
      <c r="BK212" s="252">
        <f>ROUND(P212*H212,2)</f>
        <v>0</v>
      </c>
      <c r="BL212" s="17" t="s">
        <v>133</v>
      </c>
      <c r="BM212" s="251" t="s">
        <v>234</v>
      </c>
    </row>
    <row r="213" s="14" customFormat="1">
      <c r="A213" s="14"/>
      <c r="B213" s="264"/>
      <c r="C213" s="265"/>
      <c r="D213" s="255" t="s">
        <v>135</v>
      </c>
      <c r="E213" s="265"/>
      <c r="F213" s="267" t="s">
        <v>235</v>
      </c>
      <c r="G213" s="265"/>
      <c r="H213" s="268">
        <v>2.1560000000000001</v>
      </c>
      <c r="I213" s="269"/>
      <c r="J213" s="269"/>
      <c r="K213" s="265"/>
      <c r="L213" s="265"/>
      <c r="M213" s="270"/>
      <c r="N213" s="271"/>
      <c r="O213" s="272"/>
      <c r="P213" s="272"/>
      <c r="Q213" s="272"/>
      <c r="R213" s="272"/>
      <c r="S213" s="272"/>
      <c r="T213" s="272"/>
      <c r="U213" s="272"/>
      <c r="V213" s="272"/>
      <c r="W213" s="272"/>
      <c r="X213" s="273"/>
      <c r="Y213" s="14"/>
      <c r="Z213" s="14"/>
      <c r="AA213" s="14"/>
      <c r="AB213" s="14"/>
      <c r="AC213" s="14"/>
      <c r="AD213" s="14"/>
      <c r="AE213" s="14"/>
      <c r="AT213" s="274" t="s">
        <v>135</v>
      </c>
      <c r="AU213" s="274" t="s">
        <v>86</v>
      </c>
      <c r="AV213" s="14" t="s">
        <v>86</v>
      </c>
      <c r="AW213" s="14" t="s">
        <v>4</v>
      </c>
      <c r="AX213" s="14" t="s">
        <v>82</v>
      </c>
      <c r="AY213" s="274" t="s">
        <v>127</v>
      </c>
    </row>
    <row r="214" s="12" customFormat="1" ht="22.8" customHeight="1">
      <c r="A214" s="12"/>
      <c r="B214" s="221"/>
      <c r="C214" s="222"/>
      <c r="D214" s="223" t="s">
        <v>76</v>
      </c>
      <c r="E214" s="236" t="s">
        <v>86</v>
      </c>
      <c r="F214" s="236" t="s">
        <v>236</v>
      </c>
      <c r="G214" s="222"/>
      <c r="H214" s="222"/>
      <c r="I214" s="225"/>
      <c r="J214" s="225"/>
      <c r="K214" s="237">
        <f>BK214</f>
        <v>0</v>
      </c>
      <c r="L214" s="222"/>
      <c r="M214" s="227"/>
      <c r="N214" s="228"/>
      <c r="O214" s="229"/>
      <c r="P214" s="229"/>
      <c r="Q214" s="230">
        <f>SUM(Q215:Q273)</f>
        <v>0</v>
      </c>
      <c r="R214" s="230">
        <f>SUM(R215:R273)</f>
        <v>0</v>
      </c>
      <c r="S214" s="229"/>
      <c r="T214" s="231">
        <f>SUM(T215:T273)</f>
        <v>0</v>
      </c>
      <c r="U214" s="229"/>
      <c r="V214" s="231">
        <f>SUM(V215:V273)</f>
        <v>18.815774600000001</v>
      </c>
      <c r="W214" s="229"/>
      <c r="X214" s="232">
        <f>SUM(X215:X273)</f>
        <v>0</v>
      </c>
      <c r="Y214" s="12"/>
      <c r="Z214" s="12"/>
      <c r="AA214" s="12"/>
      <c r="AB214" s="12"/>
      <c r="AC214" s="12"/>
      <c r="AD214" s="12"/>
      <c r="AE214" s="12"/>
      <c r="AR214" s="233" t="s">
        <v>82</v>
      </c>
      <c r="AT214" s="234" t="s">
        <v>76</v>
      </c>
      <c r="AU214" s="234" t="s">
        <v>82</v>
      </c>
      <c r="AY214" s="233" t="s">
        <v>127</v>
      </c>
      <c r="BK214" s="235">
        <f>SUM(BK215:BK273)</f>
        <v>0</v>
      </c>
    </row>
    <row r="215" s="2" customFormat="1" ht="16.5" customHeight="1">
      <c r="A215" s="38"/>
      <c r="B215" s="39"/>
      <c r="C215" s="238" t="s">
        <v>237</v>
      </c>
      <c r="D215" s="238" t="s">
        <v>129</v>
      </c>
      <c r="E215" s="239" t="s">
        <v>238</v>
      </c>
      <c r="F215" s="240" t="s">
        <v>239</v>
      </c>
      <c r="G215" s="241" t="s">
        <v>144</v>
      </c>
      <c r="H215" s="242">
        <v>0.72099999999999997</v>
      </c>
      <c r="I215" s="243"/>
      <c r="J215" s="243"/>
      <c r="K215" s="244">
        <f>ROUND(P215*H215,2)</f>
        <v>0</v>
      </c>
      <c r="L215" s="245"/>
      <c r="M215" s="44"/>
      <c r="N215" s="246" t="s">
        <v>1</v>
      </c>
      <c r="O215" s="247" t="s">
        <v>40</v>
      </c>
      <c r="P215" s="248">
        <f>I215+J215</f>
        <v>0</v>
      </c>
      <c r="Q215" s="248">
        <f>ROUND(I215*H215,2)</f>
        <v>0</v>
      </c>
      <c r="R215" s="248">
        <f>ROUND(J215*H215,2)</f>
        <v>0</v>
      </c>
      <c r="S215" s="91"/>
      <c r="T215" s="249">
        <f>S215*H215</f>
        <v>0</v>
      </c>
      <c r="U215" s="249">
        <v>0</v>
      </c>
      <c r="V215" s="249">
        <f>U215*H215</f>
        <v>0</v>
      </c>
      <c r="W215" s="249">
        <v>0</v>
      </c>
      <c r="X215" s="250">
        <f>W215*H215</f>
        <v>0</v>
      </c>
      <c r="Y215" s="38"/>
      <c r="Z215" s="38"/>
      <c r="AA215" s="38"/>
      <c r="AB215" s="38"/>
      <c r="AC215" s="38"/>
      <c r="AD215" s="38"/>
      <c r="AE215" s="38"/>
      <c r="AR215" s="251" t="s">
        <v>133</v>
      </c>
      <c r="AT215" s="251" t="s">
        <v>129</v>
      </c>
      <c r="AU215" s="251" t="s">
        <v>86</v>
      </c>
      <c r="AY215" s="17" t="s">
        <v>127</v>
      </c>
      <c r="BE215" s="252">
        <f>IF(O215="základní",K215,0)</f>
        <v>0</v>
      </c>
      <c r="BF215" s="252">
        <f>IF(O215="snížená",K215,0)</f>
        <v>0</v>
      </c>
      <c r="BG215" s="252">
        <f>IF(O215="zákl. přenesená",K215,0)</f>
        <v>0</v>
      </c>
      <c r="BH215" s="252">
        <f>IF(O215="sníž. přenesená",K215,0)</f>
        <v>0</v>
      </c>
      <c r="BI215" s="252">
        <f>IF(O215="nulová",K215,0)</f>
        <v>0</v>
      </c>
      <c r="BJ215" s="17" t="s">
        <v>82</v>
      </c>
      <c r="BK215" s="252">
        <f>ROUND(P215*H215,2)</f>
        <v>0</v>
      </c>
      <c r="BL215" s="17" t="s">
        <v>133</v>
      </c>
      <c r="BM215" s="251" t="s">
        <v>240</v>
      </c>
    </row>
    <row r="216" s="13" customFormat="1">
      <c r="A216" s="13"/>
      <c r="B216" s="253"/>
      <c r="C216" s="254"/>
      <c r="D216" s="255" t="s">
        <v>135</v>
      </c>
      <c r="E216" s="256" t="s">
        <v>1</v>
      </c>
      <c r="F216" s="257" t="s">
        <v>147</v>
      </c>
      <c r="G216" s="254"/>
      <c r="H216" s="256" t="s">
        <v>1</v>
      </c>
      <c r="I216" s="258"/>
      <c r="J216" s="258"/>
      <c r="K216" s="254"/>
      <c r="L216" s="254"/>
      <c r="M216" s="259"/>
      <c r="N216" s="260"/>
      <c r="O216" s="261"/>
      <c r="P216" s="261"/>
      <c r="Q216" s="261"/>
      <c r="R216" s="261"/>
      <c r="S216" s="261"/>
      <c r="T216" s="261"/>
      <c r="U216" s="261"/>
      <c r="V216" s="261"/>
      <c r="W216" s="261"/>
      <c r="X216" s="262"/>
      <c r="Y216" s="13"/>
      <c r="Z216" s="13"/>
      <c r="AA216" s="13"/>
      <c r="AB216" s="13"/>
      <c r="AC216" s="13"/>
      <c r="AD216" s="13"/>
      <c r="AE216" s="13"/>
      <c r="AT216" s="263" t="s">
        <v>135</v>
      </c>
      <c r="AU216" s="263" t="s">
        <v>86</v>
      </c>
      <c r="AV216" s="13" t="s">
        <v>82</v>
      </c>
      <c r="AW216" s="13" t="s">
        <v>5</v>
      </c>
      <c r="AX216" s="13" t="s">
        <v>77</v>
      </c>
      <c r="AY216" s="263" t="s">
        <v>127</v>
      </c>
    </row>
    <row r="217" s="14" customFormat="1">
      <c r="A217" s="14"/>
      <c r="B217" s="264"/>
      <c r="C217" s="265"/>
      <c r="D217" s="255" t="s">
        <v>135</v>
      </c>
      <c r="E217" s="266" t="s">
        <v>1</v>
      </c>
      <c r="F217" s="267" t="s">
        <v>241</v>
      </c>
      <c r="G217" s="265"/>
      <c r="H217" s="268">
        <v>0.085999999999999993</v>
      </c>
      <c r="I217" s="269"/>
      <c r="J217" s="269"/>
      <c r="K217" s="265"/>
      <c r="L217" s="265"/>
      <c r="M217" s="270"/>
      <c r="N217" s="271"/>
      <c r="O217" s="272"/>
      <c r="P217" s="272"/>
      <c r="Q217" s="272"/>
      <c r="R217" s="272"/>
      <c r="S217" s="272"/>
      <c r="T217" s="272"/>
      <c r="U217" s="272"/>
      <c r="V217" s="272"/>
      <c r="W217" s="272"/>
      <c r="X217" s="273"/>
      <c r="Y217" s="14"/>
      <c r="Z217" s="14"/>
      <c r="AA217" s="14"/>
      <c r="AB217" s="14"/>
      <c r="AC217" s="14"/>
      <c r="AD217" s="14"/>
      <c r="AE217" s="14"/>
      <c r="AT217" s="274" t="s">
        <v>135</v>
      </c>
      <c r="AU217" s="274" t="s">
        <v>86</v>
      </c>
      <c r="AV217" s="14" t="s">
        <v>86</v>
      </c>
      <c r="AW217" s="14" t="s">
        <v>5</v>
      </c>
      <c r="AX217" s="14" t="s">
        <v>77</v>
      </c>
      <c r="AY217" s="274" t="s">
        <v>127</v>
      </c>
    </row>
    <row r="218" s="13" customFormat="1">
      <c r="A218" s="13"/>
      <c r="B218" s="253"/>
      <c r="C218" s="254"/>
      <c r="D218" s="255" t="s">
        <v>135</v>
      </c>
      <c r="E218" s="256" t="s">
        <v>1</v>
      </c>
      <c r="F218" s="257" t="s">
        <v>149</v>
      </c>
      <c r="G218" s="254"/>
      <c r="H218" s="256" t="s">
        <v>1</v>
      </c>
      <c r="I218" s="258"/>
      <c r="J218" s="258"/>
      <c r="K218" s="254"/>
      <c r="L218" s="254"/>
      <c r="M218" s="259"/>
      <c r="N218" s="260"/>
      <c r="O218" s="261"/>
      <c r="P218" s="261"/>
      <c r="Q218" s="261"/>
      <c r="R218" s="261"/>
      <c r="S218" s="261"/>
      <c r="T218" s="261"/>
      <c r="U218" s="261"/>
      <c r="V218" s="261"/>
      <c r="W218" s="261"/>
      <c r="X218" s="262"/>
      <c r="Y218" s="13"/>
      <c r="Z218" s="13"/>
      <c r="AA218" s="13"/>
      <c r="AB218" s="13"/>
      <c r="AC218" s="13"/>
      <c r="AD218" s="13"/>
      <c r="AE218" s="13"/>
      <c r="AT218" s="263" t="s">
        <v>135</v>
      </c>
      <c r="AU218" s="263" t="s">
        <v>86</v>
      </c>
      <c r="AV218" s="13" t="s">
        <v>82</v>
      </c>
      <c r="AW218" s="13" t="s">
        <v>5</v>
      </c>
      <c r="AX218" s="13" t="s">
        <v>77</v>
      </c>
      <c r="AY218" s="263" t="s">
        <v>127</v>
      </c>
    </row>
    <row r="219" s="14" customFormat="1">
      <c r="A219" s="14"/>
      <c r="B219" s="264"/>
      <c r="C219" s="265"/>
      <c r="D219" s="255" t="s">
        <v>135</v>
      </c>
      <c r="E219" s="266" t="s">
        <v>1</v>
      </c>
      <c r="F219" s="267" t="s">
        <v>242</v>
      </c>
      <c r="G219" s="265"/>
      <c r="H219" s="268">
        <v>0.129</v>
      </c>
      <c r="I219" s="269"/>
      <c r="J219" s="269"/>
      <c r="K219" s="265"/>
      <c r="L219" s="265"/>
      <c r="M219" s="270"/>
      <c r="N219" s="271"/>
      <c r="O219" s="272"/>
      <c r="P219" s="272"/>
      <c r="Q219" s="272"/>
      <c r="R219" s="272"/>
      <c r="S219" s="272"/>
      <c r="T219" s="272"/>
      <c r="U219" s="272"/>
      <c r="V219" s="272"/>
      <c r="W219" s="272"/>
      <c r="X219" s="273"/>
      <c r="Y219" s="14"/>
      <c r="Z219" s="14"/>
      <c r="AA219" s="14"/>
      <c r="AB219" s="14"/>
      <c r="AC219" s="14"/>
      <c r="AD219" s="14"/>
      <c r="AE219" s="14"/>
      <c r="AT219" s="274" t="s">
        <v>135</v>
      </c>
      <c r="AU219" s="274" t="s">
        <v>86</v>
      </c>
      <c r="AV219" s="14" t="s">
        <v>86</v>
      </c>
      <c r="AW219" s="14" t="s">
        <v>5</v>
      </c>
      <c r="AX219" s="14" t="s">
        <v>77</v>
      </c>
      <c r="AY219" s="274" t="s">
        <v>127</v>
      </c>
    </row>
    <row r="220" s="13" customFormat="1">
      <c r="A220" s="13"/>
      <c r="B220" s="253"/>
      <c r="C220" s="254"/>
      <c r="D220" s="255" t="s">
        <v>135</v>
      </c>
      <c r="E220" s="256" t="s">
        <v>1</v>
      </c>
      <c r="F220" s="257" t="s">
        <v>151</v>
      </c>
      <c r="G220" s="254"/>
      <c r="H220" s="256" t="s">
        <v>1</v>
      </c>
      <c r="I220" s="258"/>
      <c r="J220" s="258"/>
      <c r="K220" s="254"/>
      <c r="L220" s="254"/>
      <c r="M220" s="259"/>
      <c r="N220" s="260"/>
      <c r="O220" s="261"/>
      <c r="P220" s="261"/>
      <c r="Q220" s="261"/>
      <c r="R220" s="261"/>
      <c r="S220" s="261"/>
      <c r="T220" s="261"/>
      <c r="U220" s="261"/>
      <c r="V220" s="261"/>
      <c r="W220" s="261"/>
      <c r="X220" s="262"/>
      <c r="Y220" s="13"/>
      <c r="Z220" s="13"/>
      <c r="AA220" s="13"/>
      <c r="AB220" s="13"/>
      <c r="AC220" s="13"/>
      <c r="AD220" s="13"/>
      <c r="AE220" s="13"/>
      <c r="AT220" s="263" t="s">
        <v>135</v>
      </c>
      <c r="AU220" s="263" t="s">
        <v>86</v>
      </c>
      <c r="AV220" s="13" t="s">
        <v>82</v>
      </c>
      <c r="AW220" s="13" t="s">
        <v>5</v>
      </c>
      <c r="AX220" s="13" t="s">
        <v>77</v>
      </c>
      <c r="AY220" s="263" t="s">
        <v>127</v>
      </c>
    </row>
    <row r="221" s="14" customFormat="1">
      <c r="A221" s="14"/>
      <c r="B221" s="264"/>
      <c r="C221" s="265"/>
      <c r="D221" s="255" t="s">
        <v>135</v>
      </c>
      <c r="E221" s="266" t="s">
        <v>1</v>
      </c>
      <c r="F221" s="267" t="s">
        <v>243</v>
      </c>
      <c r="G221" s="265"/>
      <c r="H221" s="268">
        <v>0.50600000000000001</v>
      </c>
      <c r="I221" s="269"/>
      <c r="J221" s="269"/>
      <c r="K221" s="265"/>
      <c r="L221" s="265"/>
      <c r="M221" s="270"/>
      <c r="N221" s="271"/>
      <c r="O221" s="272"/>
      <c r="P221" s="272"/>
      <c r="Q221" s="272"/>
      <c r="R221" s="272"/>
      <c r="S221" s="272"/>
      <c r="T221" s="272"/>
      <c r="U221" s="272"/>
      <c r="V221" s="272"/>
      <c r="W221" s="272"/>
      <c r="X221" s="273"/>
      <c r="Y221" s="14"/>
      <c r="Z221" s="14"/>
      <c r="AA221" s="14"/>
      <c r="AB221" s="14"/>
      <c r="AC221" s="14"/>
      <c r="AD221" s="14"/>
      <c r="AE221" s="14"/>
      <c r="AT221" s="274" t="s">
        <v>135</v>
      </c>
      <c r="AU221" s="274" t="s">
        <v>86</v>
      </c>
      <c r="AV221" s="14" t="s">
        <v>86</v>
      </c>
      <c r="AW221" s="14" t="s">
        <v>5</v>
      </c>
      <c r="AX221" s="14" t="s">
        <v>77</v>
      </c>
      <c r="AY221" s="274" t="s">
        <v>127</v>
      </c>
    </row>
    <row r="222" s="15" customFormat="1">
      <c r="A222" s="15"/>
      <c r="B222" s="275"/>
      <c r="C222" s="276"/>
      <c r="D222" s="255" t="s">
        <v>135</v>
      </c>
      <c r="E222" s="277" t="s">
        <v>1</v>
      </c>
      <c r="F222" s="278" t="s">
        <v>141</v>
      </c>
      <c r="G222" s="276"/>
      <c r="H222" s="279">
        <v>0.72099999999999997</v>
      </c>
      <c r="I222" s="280"/>
      <c r="J222" s="280"/>
      <c r="K222" s="276"/>
      <c r="L222" s="276"/>
      <c r="M222" s="281"/>
      <c r="N222" s="282"/>
      <c r="O222" s="283"/>
      <c r="P222" s="283"/>
      <c r="Q222" s="283"/>
      <c r="R222" s="283"/>
      <c r="S222" s="283"/>
      <c r="T222" s="283"/>
      <c r="U222" s="283"/>
      <c r="V222" s="283"/>
      <c r="W222" s="283"/>
      <c r="X222" s="284"/>
      <c r="Y222" s="15"/>
      <c r="Z222" s="15"/>
      <c r="AA222" s="15"/>
      <c r="AB222" s="15"/>
      <c r="AC222" s="15"/>
      <c r="AD222" s="15"/>
      <c r="AE222" s="15"/>
      <c r="AT222" s="285" t="s">
        <v>135</v>
      </c>
      <c r="AU222" s="285" t="s">
        <v>86</v>
      </c>
      <c r="AV222" s="15" t="s">
        <v>133</v>
      </c>
      <c r="AW222" s="15" t="s">
        <v>5</v>
      </c>
      <c r="AX222" s="15" t="s">
        <v>82</v>
      </c>
      <c r="AY222" s="285" t="s">
        <v>127</v>
      </c>
    </row>
    <row r="223" s="2" customFormat="1" ht="16.5" customHeight="1">
      <c r="A223" s="38"/>
      <c r="B223" s="39"/>
      <c r="C223" s="286" t="s">
        <v>244</v>
      </c>
      <c r="D223" s="286" t="s">
        <v>201</v>
      </c>
      <c r="E223" s="287" t="s">
        <v>245</v>
      </c>
      <c r="F223" s="288" t="s">
        <v>246</v>
      </c>
      <c r="G223" s="289" t="s">
        <v>188</v>
      </c>
      <c r="H223" s="290">
        <v>1.442</v>
      </c>
      <c r="I223" s="291"/>
      <c r="J223" s="292"/>
      <c r="K223" s="293">
        <f>ROUND(P223*H223,2)</f>
        <v>0</v>
      </c>
      <c r="L223" s="294"/>
      <c r="M223" s="295"/>
      <c r="N223" s="296" t="s">
        <v>1</v>
      </c>
      <c r="O223" s="247" t="s">
        <v>40</v>
      </c>
      <c r="P223" s="248">
        <f>I223+J223</f>
        <v>0</v>
      </c>
      <c r="Q223" s="248">
        <f>ROUND(I223*H223,2)</f>
        <v>0</v>
      </c>
      <c r="R223" s="248">
        <f>ROUND(J223*H223,2)</f>
        <v>0</v>
      </c>
      <c r="S223" s="91"/>
      <c r="T223" s="249">
        <f>S223*H223</f>
        <v>0</v>
      </c>
      <c r="U223" s="249">
        <v>1</v>
      </c>
      <c r="V223" s="249">
        <f>U223*H223</f>
        <v>1.442</v>
      </c>
      <c r="W223" s="249">
        <v>0</v>
      </c>
      <c r="X223" s="250">
        <f>W223*H223</f>
        <v>0</v>
      </c>
      <c r="Y223" s="38"/>
      <c r="Z223" s="38"/>
      <c r="AA223" s="38"/>
      <c r="AB223" s="38"/>
      <c r="AC223" s="38"/>
      <c r="AD223" s="38"/>
      <c r="AE223" s="38"/>
      <c r="AR223" s="251" t="s">
        <v>196</v>
      </c>
      <c r="AT223" s="251" t="s">
        <v>201</v>
      </c>
      <c r="AU223" s="251" t="s">
        <v>86</v>
      </c>
      <c r="AY223" s="17" t="s">
        <v>127</v>
      </c>
      <c r="BE223" s="252">
        <f>IF(O223="základní",K223,0)</f>
        <v>0</v>
      </c>
      <c r="BF223" s="252">
        <f>IF(O223="snížená",K223,0)</f>
        <v>0</v>
      </c>
      <c r="BG223" s="252">
        <f>IF(O223="zákl. přenesená",K223,0)</f>
        <v>0</v>
      </c>
      <c r="BH223" s="252">
        <f>IF(O223="sníž. přenesená",K223,0)</f>
        <v>0</v>
      </c>
      <c r="BI223" s="252">
        <f>IF(O223="nulová",K223,0)</f>
        <v>0</v>
      </c>
      <c r="BJ223" s="17" t="s">
        <v>82</v>
      </c>
      <c r="BK223" s="252">
        <f>ROUND(P223*H223,2)</f>
        <v>0</v>
      </c>
      <c r="BL223" s="17" t="s">
        <v>133</v>
      </c>
      <c r="BM223" s="251" t="s">
        <v>247</v>
      </c>
    </row>
    <row r="224" s="14" customFormat="1">
      <c r="A224" s="14"/>
      <c r="B224" s="264"/>
      <c r="C224" s="265"/>
      <c r="D224" s="255" t="s">
        <v>135</v>
      </c>
      <c r="E224" s="266" t="s">
        <v>1</v>
      </c>
      <c r="F224" s="267" t="s">
        <v>248</v>
      </c>
      <c r="G224" s="265"/>
      <c r="H224" s="268">
        <v>1.442</v>
      </c>
      <c r="I224" s="269"/>
      <c r="J224" s="269"/>
      <c r="K224" s="265"/>
      <c r="L224" s="265"/>
      <c r="M224" s="270"/>
      <c r="N224" s="271"/>
      <c r="O224" s="272"/>
      <c r="P224" s="272"/>
      <c r="Q224" s="272"/>
      <c r="R224" s="272"/>
      <c r="S224" s="272"/>
      <c r="T224" s="272"/>
      <c r="U224" s="272"/>
      <c r="V224" s="272"/>
      <c r="W224" s="272"/>
      <c r="X224" s="273"/>
      <c r="Y224" s="14"/>
      <c r="Z224" s="14"/>
      <c r="AA224" s="14"/>
      <c r="AB224" s="14"/>
      <c r="AC224" s="14"/>
      <c r="AD224" s="14"/>
      <c r="AE224" s="14"/>
      <c r="AT224" s="274" t="s">
        <v>135</v>
      </c>
      <c r="AU224" s="274" t="s">
        <v>86</v>
      </c>
      <c r="AV224" s="14" t="s">
        <v>86</v>
      </c>
      <c r="AW224" s="14" t="s">
        <v>5</v>
      </c>
      <c r="AX224" s="14" t="s">
        <v>82</v>
      </c>
      <c r="AY224" s="274" t="s">
        <v>127</v>
      </c>
    </row>
    <row r="225" s="2" customFormat="1" ht="16.5" customHeight="1">
      <c r="A225" s="38"/>
      <c r="B225" s="39"/>
      <c r="C225" s="238" t="s">
        <v>249</v>
      </c>
      <c r="D225" s="238" t="s">
        <v>129</v>
      </c>
      <c r="E225" s="239" t="s">
        <v>250</v>
      </c>
      <c r="F225" s="240" t="s">
        <v>251</v>
      </c>
      <c r="G225" s="241" t="s">
        <v>144</v>
      </c>
      <c r="H225" s="242">
        <v>3.77</v>
      </c>
      <c r="I225" s="243"/>
      <c r="J225" s="243"/>
      <c r="K225" s="244">
        <f>ROUND(P225*H225,2)</f>
        <v>0</v>
      </c>
      <c r="L225" s="245"/>
      <c r="M225" s="44"/>
      <c r="N225" s="246" t="s">
        <v>1</v>
      </c>
      <c r="O225" s="247" t="s">
        <v>40</v>
      </c>
      <c r="P225" s="248">
        <f>I225+J225</f>
        <v>0</v>
      </c>
      <c r="Q225" s="248">
        <f>ROUND(I225*H225,2)</f>
        <v>0</v>
      </c>
      <c r="R225" s="248">
        <f>ROUND(J225*H225,2)</f>
        <v>0</v>
      </c>
      <c r="S225" s="91"/>
      <c r="T225" s="249">
        <f>S225*H225</f>
        <v>0</v>
      </c>
      <c r="U225" s="249">
        <v>2.45329</v>
      </c>
      <c r="V225" s="249">
        <f>U225*H225</f>
        <v>9.2489033000000003</v>
      </c>
      <c r="W225" s="249">
        <v>0</v>
      </c>
      <c r="X225" s="250">
        <f>W225*H225</f>
        <v>0</v>
      </c>
      <c r="Y225" s="38"/>
      <c r="Z225" s="38"/>
      <c r="AA225" s="38"/>
      <c r="AB225" s="38"/>
      <c r="AC225" s="38"/>
      <c r="AD225" s="38"/>
      <c r="AE225" s="38"/>
      <c r="AR225" s="251" t="s">
        <v>133</v>
      </c>
      <c r="AT225" s="251" t="s">
        <v>129</v>
      </c>
      <c r="AU225" s="251" t="s">
        <v>86</v>
      </c>
      <c r="AY225" s="17" t="s">
        <v>127</v>
      </c>
      <c r="BE225" s="252">
        <f>IF(O225="základní",K225,0)</f>
        <v>0</v>
      </c>
      <c r="BF225" s="252">
        <f>IF(O225="snížená",K225,0)</f>
        <v>0</v>
      </c>
      <c r="BG225" s="252">
        <f>IF(O225="zákl. přenesená",K225,0)</f>
        <v>0</v>
      </c>
      <c r="BH225" s="252">
        <f>IF(O225="sníž. přenesená",K225,0)</f>
        <v>0</v>
      </c>
      <c r="BI225" s="252">
        <f>IF(O225="nulová",K225,0)</f>
        <v>0</v>
      </c>
      <c r="BJ225" s="17" t="s">
        <v>82</v>
      </c>
      <c r="BK225" s="252">
        <f>ROUND(P225*H225,2)</f>
        <v>0</v>
      </c>
      <c r="BL225" s="17" t="s">
        <v>133</v>
      </c>
      <c r="BM225" s="251" t="s">
        <v>252</v>
      </c>
    </row>
    <row r="226" s="13" customFormat="1">
      <c r="A226" s="13"/>
      <c r="B226" s="253"/>
      <c r="C226" s="254"/>
      <c r="D226" s="255" t="s">
        <v>135</v>
      </c>
      <c r="E226" s="256" t="s">
        <v>1</v>
      </c>
      <c r="F226" s="257" t="s">
        <v>147</v>
      </c>
      <c r="G226" s="254"/>
      <c r="H226" s="256" t="s">
        <v>1</v>
      </c>
      <c r="I226" s="258"/>
      <c r="J226" s="258"/>
      <c r="K226" s="254"/>
      <c r="L226" s="254"/>
      <c r="M226" s="259"/>
      <c r="N226" s="260"/>
      <c r="O226" s="261"/>
      <c r="P226" s="261"/>
      <c r="Q226" s="261"/>
      <c r="R226" s="261"/>
      <c r="S226" s="261"/>
      <c r="T226" s="261"/>
      <c r="U226" s="261"/>
      <c r="V226" s="261"/>
      <c r="W226" s="261"/>
      <c r="X226" s="262"/>
      <c r="Y226" s="13"/>
      <c r="Z226" s="13"/>
      <c r="AA226" s="13"/>
      <c r="AB226" s="13"/>
      <c r="AC226" s="13"/>
      <c r="AD226" s="13"/>
      <c r="AE226" s="13"/>
      <c r="AT226" s="263" t="s">
        <v>135</v>
      </c>
      <c r="AU226" s="263" t="s">
        <v>86</v>
      </c>
      <c r="AV226" s="13" t="s">
        <v>82</v>
      </c>
      <c r="AW226" s="13" t="s">
        <v>5</v>
      </c>
      <c r="AX226" s="13" t="s">
        <v>77</v>
      </c>
      <c r="AY226" s="263" t="s">
        <v>127</v>
      </c>
    </row>
    <row r="227" s="14" customFormat="1">
      <c r="A227" s="14"/>
      <c r="B227" s="264"/>
      <c r="C227" s="265"/>
      <c r="D227" s="255" t="s">
        <v>135</v>
      </c>
      <c r="E227" s="266" t="s">
        <v>1</v>
      </c>
      <c r="F227" s="267" t="s">
        <v>253</v>
      </c>
      <c r="G227" s="265"/>
      <c r="H227" s="268">
        <v>0.35999999999999999</v>
      </c>
      <c r="I227" s="269"/>
      <c r="J227" s="269"/>
      <c r="K227" s="265"/>
      <c r="L227" s="265"/>
      <c r="M227" s="270"/>
      <c r="N227" s="271"/>
      <c r="O227" s="272"/>
      <c r="P227" s="272"/>
      <c r="Q227" s="272"/>
      <c r="R227" s="272"/>
      <c r="S227" s="272"/>
      <c r="T227" s="272"/>
      <c r="U227" s="272"/>
      <c r="V227" s="272"/>
      <c r="W227" s="272"/>
      <c r="X227" s="273"/>
      <c r="Y227" s="14"/>
      <c r="Z227" s="14"/>
      <c r="AA227" s="14"/>
      <c r="AB227" s="14"/>
      <c r="AC227" s="14"/>
      <c r="AD227" s="14"/>
      <c r="AE227" s="14"/>
      <c r="AT227" s="274" t="s">
        <v>135</v>
      </c>
      <c r="AU227" s="274" t="s">
        <v>86</v>
      </c>
      <c r="AV227" s="14" t="s">
        <v>86</v>
      </c>
      <c r="AW227" s="14" t="s">
        <v>5</v>
      </c>
      <c r="AX227" s="14" t="s">
        <v>77</v>
      </c>
      <c r="AY227" s="274" t="s">
        <v>127</v>
      </c>
    </row>
    <row r="228" s="13" customFormat="1">
      <c r="A228" s="13"/>
      <c r="B228" s="253"/>
      <c r="C228" s="254"/>
      <c r="D228" s="255" t="s">
        <v>135</v>
      </c>
      <c r="E228" s="256" t="s">
        <v>1</v>
      </c>
      <c r="F228" s="257" t="s">
        <v>149</v>
      </c>
      <c r="G228" s="254"/>
      <c r="H228" s="256" t="s">
        <v>1</v>
      </c>
      <c r="I228" s="258"/>
      <c r="J228" s="258"/>
      <c r="K228" s="254"/>
      <c r="L228" s="254"/>
      <c r="M228" s="259"/>
      <c r="N228" s="260"/>
      <c r="O228" s="261"/>
      <c r="P228" s="261"/>
      <c r="Q228" s="261"/>
      <c r="R228" s="261"/>
      <c r="S228" s="261"/>
      <c r="T228" s="261"/>
      <c r="U228" s="261"/>
      <c r="V228" s="261"/>
      <c r="W228" s="261"/>
      <c r="X228" s="262"/>
      <c r="Y228" s="13"/>
      <c r="Z228" s="13"/>
      <c r="AA228" s="13"/>
      <c r="AB228" s="13"/>
      <c r="AC228" s="13"/>
      <c r="AD228" s="13"/>
      <c r="AE228" s="13"/>
      <c r="AT228" s="263" t="s">
        <v>135</v>
      </c>
      <c r="AU228" s="263" t="s">
        <v>86</v>
      </c>
      <c r="AV228" s="13" t="s">
        <v>82</v>
      </c>
      <c r="AW228" s="13" t="s">
        <v>5</v>
      </c>
      <c r="AX228" s="13" t="s">
        <v>77</v>
      </c>
      <c r="AY228" s="263" t="s">
        <v>127</v>
      </c>
    </row>
    <row r="229" s="14" customFormat="1">
      <c r="A229" s="14"/>
      <c r="B229" s="264"/>
      <c r="C229" s="265"/>
      <c r="D229" s="255" t="s">
        <v>135</v>
      </c>
      <c r="E229" s="266" t="s">
        <v>1</v>
      </c>
      <c r="F229" s="267" t="s">
        <v>254</v>
      </c>
      <c r="G229" s="265"/>
      <c r="H229" s="268">
        <v>0.95999999999999996</v>
      </c>
      <c r="I229" s="269"/>
      <c r="J229" s="269"/>
      <c r="K229" s="265"/>
      <c r="L229" s="265"/>
      <c r="M229" s="270"/>
      <c r="N229" s="271"/>
      <c r="O229" s="272"/>
      <c r="P229" s="272"/>
      <c r="Q229" s="272"/>
      <c r="R229" s="272"/>
      <c r="S229" s="272"/>
      <c r="T229" s="272"/>
      <c r="U229" s="272"/>
      <c r="V229" s="272"/>
      <c r="W229" s="272"/>
      <c r="X229" s="273"/>
      <c r="Y229" s="14"/>
      <c r="Z229" s="14"/>
      <c r="AA229" s="14"/>
      <c r="AB229" s="14"/>
      <c r="AC229" s="14"/>
      <c r="AD229" s="14"/>
      <c r="AE229" s="14"/>
      <c r="AT229" s="274" t="s">
        <v>135</v>
      </c>
      <c r="AU229" s="274" t="s">
        <v>86</v>
      </c>
      <c r="AV229" s="14" t="s">
        <v>86</v>
      </c>
      <c r="AW229" s="14" t="s">
        <v>5</v>
      </c>
      <c r="AX229" s="14" t="s">
        <v>77</v>
      </c>
      <c r="AY229" s="274" t="s">
        <v>127</v>
      </c>
    </row>
    <row r="230" s="13" customFormat="1">
      <c r="A230" s="13"/>
      <c r="B230" s="253"/>
      <c r="C230" s="254"/>
      <c r="D230" s="255" t="s">
        <v>135</v>
      </c>
      <c r="E230" s="256" t="s">
        <v>1</v>
      </c>
      <c r="F230" s="257" t="s">
        <v>151</v>
      </c>
      <c r="G230" s="254"/>
      <c r="H230" s="256" t="s">
        <v>1</v>
      </c>
      <c r="I230" s="258"/>
      <c r="J230" s="258"/>
      <c r="K230" s="254"/>
      <c r="L230" s="254"/>
      <c r="M230" s="259"/>
      <c r="N230" s="260"/>
      <c r="O230" s="261"/>
      <c r="P230" s="261"/>
      <c r="Q230" s="261"/>
      <c r="R230" s="261"/>
      <c r="S230" s="261"/>
      <c r="T230" s="261"/>
      <c r="U230" s="261"/>
      <c r="V230" s="261"/>
      <c r="W230" s="261"/>
      <c r="X230" s="262"/>
      <c r="Y230" s="13"/>
      <c r="Z230" s="13"/>
      <c r="AA230" s="13"/>
      <c r="AB230" s="13"/>
      <c r="AC230" s="13"/>
      <c r="AD230" s="13"/>
      <c r="AE230" s="13"/>
      <c r="AT230" s="263" t="s">
        <v>135</v>
      </c>
      <c r="AU230" s="263" t="s">
        <v>86</v>
      </c>
      <c r="AV230" s="13" t="s">
        <v>82</v>
      </c>
      <c r="AW230" s="13" t="s">
        <v>5</v>
      </c>
      <c r="AX230" s="13" t="s">
        <v>77</v>
      </c>
      <c r="AY230" s="263" t="s">
        <v>127</v>
      </c>
    </row>
    <row r="231" s="14" customFormat="1">
      <c r="A231" s="14"/>
      <c r="B231" s="264"/>
      <c r="C231" s="265"/>
      <c r="D231" s="255" t="s">
        <v>135</v>
      </c>
      <c r="E231" s="266" t="s">
        <v>1</v>
      </c>
      <c r="F231" s="267" t="s">
        <v>255</v>
      </c>
      <c r="G231" s="265"/>
      <c r="H231" s="268">
        <v>2.4500000000000002</v>
      </c>
      <c r="I231" s="269"/>
      <c r="J231" s="269"/>
      <c r="K231" s="265"/>
      <c r="L231" s="265"/>
      <c r="M231" s="270"/>
      <c r="N231" s="271"/>
      <c r="O231" s="272"/>
      <c r="P231" s="272"/>
      <c r="Q231" s="272"/>
      <c r="R231" s="272"/>
      <c r="S231" s="272"/>
      <c r="T231" s="272"/>
      <c r="U231" s="272"/>
      <c r="V231" s="272"/>
      <c r="W231" s="272"/>
      <c r="X231" s="273"/>
      <c r="Y231" s="14"/>
      <c r="Z231" s="14"/>
      <c r="AA231" s="14"/>
      <c r="AB231" s="14"/>
      <c r="AC231" s="14"/>
      <c r="AD231" s="14"/>
      <c r="AE231" s="14"/>
      <c r="AT231" s="274" t="s">
        <v>135</v>
      </c>
      <c r="AU231" s="274" t="s">
        <v>86</v>
      </c>
      <c r="AV231" s="14" t="s">
        <v>86</v>
      </c>
      <c r="AW231" s="14" t="s">
        <v>5</v>
      </c>
      <c r="AX231" s="14" t="s">
        <v>77</v>
      </c>
      <c r="AY231" s="274" t="s">
        <v>127</v>
      </c>
    </row>
    <row r="232" s="15" customFormat="1">
      <c r="A232" s="15"/>
      <c r="B232" s="275"/>
      <c r="C232" s="276"/>
      <c r="D232" s="255" t="s">
        <v>135</v>
      </c>
      <c r="E232" s="277" t="s">
        <v>1</v>
      </c>
      <c r="F232" s="278" t="s">
        <v>141</v>
      </c>
      <c r="G232" s="276"/>
      <c r="H232" s="279">
        <v>3.77</v>
      </c>
      <c r="I232" s="280"/>
      <c r="J232" s="280"/>
      <c r="K232" s="276"/>
      <c r="L232" s="276"/>
      <c r="M232" s="281"/>
      <c r="N232" s="282"/>
      <c r="O232" s="283"/>
      <c r="P232" s="283"/>
      <c r="Q232" s="283"/>
      <c r="R232" s="283"/>
      <c r="S232" s="283"/>
      <c r="T232" s="283"/>
      <c r="U232" s="283"/>
      <c r="V232" s="283"/>
      <c r="W232" s="283"/>
      <c r="X232" s="284"/>
      <c r="Y232" s="15"/>
      <c r="Z232" s="15"/>
      <c r="AA232" s="15"/>
      <c r="AB232" s="15"/>
      <c r="AC232" s="15"/>
      <c r="AD232" s="15"/>
      <c r="AE232" s="15"/>
      <c r="AT232" s="285" t="s">
        <v>135</v>
      </c>
      <c r="AU232" s="285" t="s">
        <v>86</v>
      </c>
      <c r="AV232" s="15" t="s">
        <v>133</v>
      </c>
      <c r="AW232" s="15" t="s">
        <v>5</v>
      </c>
      <c r="AX232" s="15" t="s">
        <v>82</v>
      </c>
      <c r="AY232" s="285" t="s">
        <v>127</v>
      </c>
    </row>
    <row r="233" s="2" customFormat="1" ht="21.75" customHeight="1">
      <c r="A233" s="38"/>
      <c r="B233" s="39"/>
      <c r="C233" s="238" t="s">
        <v>256</v>
      </c>
      <c r="D233" s="238" t="s">
        <v>129</v>
      </c>
      <c r="E233" s="239" t="s">
        <v>257</v>
      </c>
      <c r="F233" s="240" t="s">
        <v>258</v>
      </c>
      <c r="G233" s="241" t="s">
        <v>132</v>
      </c>
      <c r="H233" s="242">
        <v>5.181</v>
      </c>
      <c r="I233" s="243"/>
      <c r="J233" s="243"/>
      <c r="K233" s="244">
        <f>ROUND(P233*H233,2)</f>
        <v>0</v>
      </c>
      <c r="L233" s="245"/>
      <c r="M233" s="44"/>
      <c r="N233" s="246" t="s">
        <v>1</v>
      </c>
      <c r="O233" s="247" t="s">
        <v>40</v>
      </c>
      <c r="P233" s="248">
        <f>I233+J233</f>
        <v>0</v>
      </c>
      <c r="Q233" s="248">
        <f>ROUND(I233*H233,2)</f>
        <v>0</v>
      </c>
      <c r="R233" s="248">
        <f>ROUND(J233*H233,2)</f>
        <v>0</v>
      </c>
      <c r="S233" s="91"/>
      <c r="T233" s="249">
        <f>S233*H233</f>
        <v>0</v>
      </c>
      <c r="U233" s="249">
        <v>0.0052300000000000003</v>
      </c>
      <c r="V233" s="249">
        <f>U233*H233</f>
        <v>0.02709663</v>
      </c>
      <c r="W233" s="249">
        <v>0</v>
      </c>
      <c r="X233" s="250">
        <f>W233*H233</f>
        <v>0</v>
      </c>
      <c r="Y233" s="38"/>
      <c r="Z233" s="38"/>
      <c r="AA233" s="38"/>
      <c r="AB233" s="38"/>
      <c r="AC233" s="38"/>
      <c r="AD233" s="38"/>
      <c r="AE233" s="38"/>
      <c r="AR233" s="251" t="s">
        <v>133</v>
      </c>
      <c r="AT233" s="251" t="s">
        <v>129</v>
      </c>
      <c r="AU233" s="251" t="s">
        <v>86</v>
      </c>
      <c r="AY233" s="17" t="s">
        <v>127</v>
      </c>
      <c r="BE233" s="252">
        <f>IF(O233="základní",K233,0)</f>
        <v>0</v>
      </c>
      <c r="BF233" s="252">
        <f>IF(O233="snížená",K233,0)</f>
        <v>0</v>
      </c>
      <c r="BG233" s="252">
        <f>IF(O233="zákl. přenesená",K233,0)</f>
        <v>0</v>
      </c>
      <c r="BH233" s="252">
        <f>IF(O233="sníž. přenesená",K233,0)</f>
        <v>0</v>
      </c>
      <c r="BI233" s="252">
        <f>IF(O233="nulová",K233,0)</f>
        <v>0</v>
      </c>
      <c r="BJ233" s="17" t="s">
        <v>82</v>
      </c>
      <c r="BK233" s="252">
        <f>ROUND(P233*H233,2)</f>
        <v>0</v>
      </c>
      <c r="BL233" s="17" t="s">
        <v>133</v>
      </c>
      <c r="BM233" s="251" t="s">
        <v>259</v>
      </c>
    </row>
    <row r="234" s="13" customFormat="1">
      <c r="A234" s="13"/>
      <c r="B234" s="253"/>
      <c r="C234" s="254"/>
      <c r="D234" s="255" t="s">
        <v>135</v>
      </c>
      <c r="E234" s="256" t="s">
        <v>1</v>
      </c>
      <c r="F234" s="257" t="s">
        <v>147</v>
      </c>
      <c r="G234" s="254"/>
      <c r="H234" s="256" t="s">
        <v>1</v>
      </c>
      <c r="I234" s="258"/>
      <c r="J234" s="258"/>
      <c r="K234" s="254"/>
      <c r="L234" s="254"/>
      <c r="M234" s="259"/>
      <c r="N234" s="260"/>
      <c r="O234" s="261"/>
      <c r="P234" s="261"/>
      <c r="Q234" s="261"/>
      <c r="R234" s="261"/>
      <c r="S234" s="261"/>
      <c r="T234" s="261"/>
      <c r="U234" s="261"/>
      <c r="V234" s="261"/>
      <c r="W234" s="261"/>
      <c r="X234" s="262"/>
      <c r="Y234" s="13"/>
      <c r="Z234" s="13"/>
      <c r="AA234" s="13"/>
      <c r="AB234" s="13"/>
      <c r="AC234" s="13"/>
      <c r="AD234" s="13"/>
      <c r="AE234" s="13"/>
      <c r="AT234" s="263" t="s">
        <v>135</v>
      </c>
      <c r="AU234" s="263" t="s">
        <v>86</v>
      </c>
      <c r="AV234" s="13" t="s">
        <v>82</v>
      </c>
      <c r="AW234" s="13" t="s">
        <v>5</v>
      </c>
      <c r="AX234" s="13" t="s">
        <v>77</v>
      </c>
      <c r="AY234" s="263" t="s">
        <v>127</v>
      </c>
    </row>
    <row r="235" s="14" customFormat="1">
      <c r="A235" s="14"/>
      <c r="B235" s="264"/>
      <c r="C235" s="265"/>
      <c r="D235" s="255" t="s">
        <v>135</v>
      </c>
      <c r="E235" s="266" t="s">
        <v>1</v>
      </c>
      <c r="F235" s="267" t="s">
        <v>260</v>
      </c>
      <c r="G235" s="265"/>
      <c r="H235" s="268">
        <v>0.502</v>
      </c>
      <c r="I235" s="269"/>
      <c r="J235" s="269"/>
      <c r="K235" s="265"/>
      <c r="L235" s="265"/>
      <c r="M235" s="270"/>
      <c r="N235" s="271"/>
      <c r="O235" s="272"/>
      <c r="P235" s="272"/>
      <c r="Q235" s="272"/>
      <c r="R235" s="272"/>
      <c r="S235" s="272"/>
      <c r="T235" s="272"/>
      <c r="U235" s="272"/>
      <c r="V235" s="272"/>
      <c r="W235" s="272"/>
      <c r="X235" s="273"/>
      <c r="Y235" s="14"/>
      <c r="Z235" s="14"/>
      <c r="AA235" s="14"/>
      <c r="AB235" s="14"/>
      <c r="AC235" s="14"/>
      <c r="AD235" s="14"/>
      <c r="AE235" s="14"/>
      <c r="AT235" s="274" t="s">
        <v>135</v>
      </c>
      <c r="AU235" s="274" t="s">
        <v>86</v>
      </c>
      <c r="AV235" s="14" t="s">
        <v>86</v>
      </c>
      <c r="AW235" s="14" t="s">
        <v>5</v>
      </c>
      <c r="AX235" s="14" t="s">
        <v>77</v>
      </c>
      <c r="AY235" s="274" t="s">
        <v>127</v>
      </c>
    </row>
    <row r="236" s="13" customFormat="1">
      <c r="A236" s="13"/>
      <c r="B236" s="253"/>
      <c r="C236" s="254"/>
      <c r="D236" s="255" t="s">
        <v>135</v>
      </c>
      <c r="E236" s="256" t="s">
        <v>1</v>
      </c>
      <c r="F236" s="257" t="s">
        <v>149</v>
      </c>
      <c r="G236" s="254"/>
      <c r="H236" s="256" t="s">
        <v>1</v>
      </c>
      <c r="I236" s="258"/>
      <c r="J236" s="258"/>
      <c r="K236" s="254"/>
      <c r="L236" s="254"/>
      <c r="M236" s="259"/>
      <c r="N236" s="260"/>
      <c r="O236" s="261"/>
      <c r="P236" s="261"/>
      <c r="Q236" s="261"/>
      <c r="R236" s="261"/>
      <c r="S236" s="261"/>
      <c r="T236" s="261"/>
      <c r="U236" s="261"/>
      <c r="V236" s="261"/>
      <c r="W236" s="261"/>
      <c r="X236" s="262"/>
      <c r="Y236" s="13"/>
      <c r="Z236" s="13"/>
      <c r="AA236" s="13"/>
      <c r="AB236" s="13"/>
      <c r="AC236" s="13"/>
      <c r="AD236" s="13"/>
      <c r="AE236" s="13"/>
      <c r="AT236" s="263" t="s">
        <v>135</v>
      </c>
      <c r="AU236" s="263" t="s">
        <v>86</v>
      </c>
      <c r="AV236" s="13" t="s">
        <v>82</v>
      </c>
      <c r="AW236" s="13" t="s">
        <v>5</v>
      </c>
      <c r="AX236" s="13" t="s">
        <v>77</v>
      </c>
      <c r="AY236" s="263" t="s">
        <v>127</v>
      </c>
    </row>
    <row r="237" s="14" customFormat="1">
      <c r="A237" s="14"/>
      <c r="B237" s="264"/>
      <c r="C237" s="265"/>
      <c r="D237" s="255" t="s">
        <v>135</v>
      </c>
      <c r="E237" s="266" t="s">
        <v>1</v>
      </c>
      <c r="F237" s="267" t="s">
        <v>261</v>
      </c>
      <c r="G237" s="265"/>
      <c r="H237" s="268">
        <v>0.754</v>
      </c>
      <c r="I237" s="269"/>
      <c r="J237" s="269"/>
      <c r="K237" s="265"/>
      <c r="L237" s="265"/>
      <c r="M237" s="270"/>
      <c r="N237" s="271"/>
      <c r="O237" s="272"/>
      <c r="P237" s="272"/>
      <c r="Q237" s="272"/>
      <c r="R237" s="272"/>
      <c r="S237" s="272"/>
      <c r="T237" s="272"/>
      <c r="U237" s="272"/>
      <c r="V237" s="272"/>
      <c r="W237" s="272"/>
      <c r="X237" s="273"/>
      <c r="Y237" s="14"/>
      <c r="Z237" s="14"/>
      <c r="AA237" s="14"/>
      <c r="AB237" s="14"/>
      <c r="AC237" s="14"/>
      <c r="AD237" s="14"/>
      <c r="AE237" s="14"/>
      <c r="AT237" s="274" t="s">
        <v>135</v>
      </c>
      <c r="AU237" s="274" t="s">
        <v>86</v>
      </c>
      <c r="AV237" s="14" t="s">
        <v>86</v>
      </c>
      <c r="AW237" s="14" t="s">
        <v>5</v>
      </c>
      <c r="AX237" s="14" t="s">
        <v>77</v>
      </c>
      <c r="AY237" s="274" t="s">
        <v>127</v>
      </c>
    </row>
    <row r="238" s="13" customFormat="1">
      <c r="A238" s="13"/>
      <c r="B238" s="253"/>
      <c r="C238" s="254"/>
      <c r="D238" s="255" t="s">
        <v>135</v>
      </c>
      <c r="E238" s="256" t="s">
        <v>1</v>
      </c>
      <c r="F238" s="257" t="s">
        <v>151</v>
      </c>
      <c r="G238" s="254"/>
      <c r="H238" s="256" t="s">
        <v>1</v>
      </c>
      <c r="I238" s="258"/>
      <c r="J238" s="258"/>
      <c r="K238" s="254"/>
      <c r="L238" s="254"/>
      <c r="M238" s="259"/>
      <c r="N238" s="260"/>
      <c r="O238" s="261"/>
      <c r="P238" s="261"/>
      <c r="Q238" s="261"/>
      <c r="R238" s="261"/>
      <c r="S238" s="261"/>
      <c r="T238" s="261"/>
      <c r="U238" s="261"/>
      <c r="V238" s="261"/>
      <c r="W238" s="261"/>
      <c r="X238" s="262"/>
      <c r="Y238" s="13"/>
      <c r="Z238" s="13"/>
      <c r="AA238" s="13"/>
      <c r="AB238" s="13"/>
      <c r="AC238" s="13"/>
      <c r="AD238" s="13"/>
      <c r="AE238" s="13"/>
      <c r="AT238" s="263" t="s">
        <v>135</v>
      </c>
      <c r="AU238" s="263" t="s">
        <v>86</v>
      </c>
      <c r="AV238" s="13" t="s">
        <v>82</v>
      </c>
      <c r="AW238" s="13" t="s">
        <v>5</v>
      </c>
      <c r="AX238" s="13" t="s">
        <v>77</v>
      </c>
      <c r="AY238" s="263" t="s">
        <v>127</v>
      </c>
    </row>
    <row r="239" s="14" customFormat="1">
      <c r="A239" s="14"/>
      <c r="B239" s="264"/>
      <c r="C239" s="265"/>
      <c r="D239" s="255" t="s">
        <v>135</v>
      </c>
      <c r="E239" s="266" t="s">
        <v>1</v>
      </c>
      <c r="F239" s="267" t="s">
        <v>262</v>
      </c>
      <c r="G239" s="265"/>
      <c r="H239" s="268">
        <v>3.9249999999999998</v>
      </c>
      <c r="I239" s="269"/>
      <c r="J239" s="269"/>
      <c r="K239" s="265"/>
      <c r="L239" s="265"/>
      <c r="M239" s="270"/>
      <c r="N239" s="271"/>
      <c r="O239" s="272"/>
      <c r="P239" s="272"/>
      <c r="Q239" s="272"/>
      <c r="R239" s="272"/>
      <c r="S239" s="272"/>
      <c r="T239" s="272"/>
      <c r="U239" s="272"/>
      <c r="V239" s="272"/>
      <c r="W239" s="272"/>
      <c r="X239" s="273"/>
      <c r="Y239" s="14"/>
      <c r="Z239" s="14"/>
      <c r="AA239" s="14"/>
      <c r="AB239" s="14"/>
      <c r="AC239" s="14"/>
      <c r="AD239" s="14"/>
      <c r="AE239" s="14"/>
      <c r="AT239" s="274" t="s">
        <v>135</v>
      </c>
      <c r="AU239" s="274" t="s">
        <v>86</v>
      </c>
      <c r="AV239" s="14" t="s">
        <v>86</v>
      </c>
      <c r="AW239" s="14" t="s">
        <v>5</v>
      </c>
      <c r="AX239" s="14" t="s">
        <v>77</v>
      </c>
      <c r="AY239" s="274" t="s">
        <v>127</v>
      </c>
    </row>
    <row r="240" s="15" customFormat="1">
      <c r="A240" s="15"/>
      <c r="B240" s="275"/>
      <c r="C240" s="276"/>
      <c r="D240" s="255" t="s">
        <v>135</v>
      </c>
      <c r="E240" s="277" t="s">
        <v>1</v>
      </c>
      <c r="F240" s="278" t="s">
        <v>141</v>
      </c>
      <c r="G240" s="276"/>
      <c r="H240" s="279">
        <v>5.181</v>
      </c>
      <c r="I240" s="280"/>
      <c r="J240" s="280"/>
      <c r="K240" s="276"/>
      <c r="L240" s="276"/>
      <c r="M240" s="281"/>
      <c r="N240" s="282"/>
      <c r="O240" s="283"/>
      <c r="P240" s="283"/>
      <c r="Q240" s="283"/>
      <c r="R240" s="283"/>
      <c r="S240" s="283"/>
      <c r="T240" s="283"/>
      <c r="U240" s="283"/>
      <c r="V240" s="283"/>
      <c r="W240" s="283"/>
      <c r="X240" s="284"/>
      <c r="Y240" s="15"/>
      <c r="Z240" s="15"/>
      <c r="AA240" s="15"/>
      <c r="AB240" s="15"/>
      <c r="AC240" s="15"/>
      <c r="AD240" s="15"/>
      <c r="AE240" s="15"/>
      <c r="AT240" s="285" t="s">
        <v>135</v>
      </c>
      <c r="AU240" s="285" t="s">
        <v>86</v>
      </c>
      <c r="AV240" s="15" t="s">
        <v>133</v>
      </c>
      <c r="AW240" s="15" t="s">
        <v>5</v>
      </c>
      <c r="AX240" s="15" t="s">
        <v>82</v>
      </c>
      <c r="AY240" s="285" t="s">
        <v>127</v>
      </c>
    </row>
    <row r="241" s="2" customFormat="1" ht="21.75" customHeight="1">
      <c r="A241" s="38"/>
      <c r="B241" s="39"/>
      <c r="C241" s="238" t="s">
        <v>263</v>
      </c>
      <c r="D241" s="238" t="s">
        <v>129</v>
      </c>
      <c r="E241" s="239" t="s">
        <v>264</v>
      </c>
      <c r="F241" s="240" t="s">
        <v>265</v>
      </c>
      <c r="G241" s="241" t="s">
        <v>132</v>
      </c>
      <c r="H241" s="242">
        <v>5.181</v>
      </c>
      <c r="I241" s="243"/>
      <c r="J241" s="243"/>
      <c r="K241" s="244">
        <f>ROUND(P241*H241,2)</f>
        <v>0</v>
      </c>
      <c r="L241" s="245"/>
      <c r="M241" s="44"/>
      <c r="N241" s="246" t="s">
        <v>1</v>
      </c>
      <c r="O241" s="247" t="s">
        <v>40</v>
      </c>
      <c r="P241" s="248">
        <f>I241+J241</f>
        <v>0</v>
      </c>
      <c r="Q241" s="248">
        <f>ROUND(I241*H241,2)</f>
        <v>0</v>
      </c>
      <c r="R241" s="248">
        <f>ROUND(J241*H241,2)</f>
        <v>0</v>
      </c>
      <c r="S241" s="91"/>
      <c r="T241" s="249">
        <f>S241*H241</f>
        <v>0</v>
      </c>
      <c r="U241" s="249">
        <v>0</v>
      </c>
      <c r="V241" s="249">
        <f>U241*H241</f>
        <v>0</v>
      </c>
      <c r="W241" s="249">
        <v>0</v>
      </c>
      <c r="X241" s="250">
        <f>W241*H241</f>
        <v>0</v>
      </c>
      <c r="Y241" s="38"/>
      <c r="Z241" s="38"/>
      <c r="AA241" s="38"/>
      <c r="AB241" s="38"/>
      <c r="AC241" s="38"/>
      <c r="AD241" s="38"/>
      <c r="AE241" s="38"/>
      <c r="AR241" s="251" t="s">
        <v>133</v>
      </c>
      <c r="AT241" s="251" t="s">
        <v>129</v>
      </c>
      <c r="AU241" s="251" t="s">
        <v>86</v>
      </c>
      <c r="AY241" s="17" t="s">
        <v>127</v>
      </c>
      <c r="BE241" s="252">
        <f>IF(O241="základní",K241,0)</f>
        <v>0</v>
      </c>
      <c r="BF241" s="252">
        <f>IF(O241="snížená",K241,0)</f>
        <v>0</v>
      </c>
      <c r="BG241" s="252">
        <f>IF(O241="zákl. přenesená",K241,0)</f>
        <v>0</v>
      </c>
      <c r="BH241" s="252">
        <f>IF(O241="sníž. přenesená",K241,0)</f>
        <v>0</v>
      </c>
      <c r="BI241" s="252">
        <f>IF(O241="nulová",K241,0)</f>
        <v>0</v>
      </c>
      <c r="BJ241" s="17" t="s">
        <v>82</v>
      </c>
      <c r="BK241" s="252">
        <f>ROUND(P241*H241,2)</f>
        <v>0</v>
      </c>
      <c r="BL241" s="17" t="s">
        <v>133</v>
      </c>
      <c r="BM241" s="251" t="s">
        <v>266</v>
      </c>
    </row>
    <row r="242" s="2" customFormat="1" ht="16.5" customHeight="1">
      <c r="A242" s="38"/>
      <c r="B242" s="39"/>
      <c r="C242" s="238" t="s">
        <v>8</v>
      </c>
      <c r="D242" s="238" t="s">
        <v>129</v>
      </c>
      <c r="E242" s="239" t="s">
        <v>267</v>
      </c>
      <c r="F242" s="240" t="s">
        <v>268</v>
      </c>
      <c r="G242" s="241" t="s">
        <v>144</v>
      </c>
      <c r="H242" s="242">
        <v>2.117</v>
      </c>
      <c r="I242" s="243"/>
      <c r="J242" s="243"/>
      <c r="K242" s="244">
        <f>ROUND(P242*H242,2)</f>
        <v>0</v>
      </c>
      <c r="L242" s="245"/>
      <c r="M242" s="44"/>
      <c r="N242" s="246" t="s">
        <v>1</v>
      </c>
      <c r="O242" s="247" t="s">
        <v>40</v>
      </c>
      <c r="P242" s="248">
        <f>I242+J242</f>
        <v>0</v>
      </c>
      <c r="Q242" s="248">
        <f>ROUND(I242*H242,2)</f>
        <v>0</v>
      </c>
      <c r="R242" s="248">
        <f>ROUND(J242*H242,2)</f>
        <v>0</v>
      </c>
      <c r="S242" s="91"/>
      <c r="T242" s="249">
        <f>S242*H242</f>
        <v>0</v>
      </c>
      <c r="U242" s="249">
        <v>2.45329</v>
      </c>
      <c r="V242" s="249">
        <f>U242*H242</f>
        <v>5.1936149299999999</v>
      </c>
      <c r="W242" s="249">
        <v>0</v>
      </c>
      <c r="X242" s="250">
        <f>W242*H242</f>
        <v>0</v>
      </c>
      <c r="Y242" s="38"/>
      <c r="Z242" s="38"/>
      <c r="AA242" s="38"/>
      <c r="AB242" s="38"/>
      <c r="AC242" s="38"/>
      <c r="AD242" s="38"/>
      <c r="AE242" s="38"/>
      <c r="AR242" s="251" t="s">
        <v>133</v>
      </c>
      <c r="AT242" s="251" t="s">
        <v>129</v>
      </c>
      <c r="AU242" s="251" t="s">
        <v>86</v>
      </c>
      <c r="AY242" s="17" t="s">
        <v>127</v>
      </c>
      <c r="BE242" s="252">
        <f>IF(O242="základní",K242,0)</f>
        <v>0</v>
      </c>
      <c r="BF242" s="252">
        <f>IF(O242="snížená",K242,0)</f>
        <v>0</v>
      </c>
      <c r="BG242" s="252">
        <f>IF(O242="zákl. přenesená",K242,0)</f>
        <v>0</v>
      </c>
      <c r="BH242" s="252">
        <f>IF(O242="sníž. přenesená",K242,0)</f>
        <v>0</v>
      </c>
      <c r="BI242" s="252">
        <f>IF(O242="nulová",K242,0)</f>
        <v>0</v>
      </c>
      <c r="BJ242" s="17" t="s">
        <v>82</v>
      </c>
      <c r="BK242" s="252">
        <f>ROUND(P242*H242,2)</f>
        <v>0</v>
      </c>
      <c r="BL242" s="17" t="s">
        <v>133</v>
      </c>
      <c r="BM242" s="251" t="s">
        <v>269</v>
      </c>
    </row>
    <row r="243" s="13" customFormat="1">
      <c r="A243" s="13"/>
      <c r="B243" s="253"/>
      <c r="C243" s="254"/>
      <c r="D243" s="255" t="s">
        <v>135</v>
      </c>
      <c r="E243" s="256" t="s">
        <v>1</v>
      </c>
      <c r="F243" s="257" t="s">
        <v>147</v>
      </c>
      <c r="G243" s="254"/>
      <c r="H243" s="256" t="s">
        <v>1</v>
      </c>
      <c r="I243" s="258"/>
      <c r="J243" s="258"/>
      <c r="K243" s="254"/>
      <c r="L243" s="254"/>
      <c r="M243" s="259"/>
      <c r="N243" s="260"/>
      <c r="O243" s="261"/>
      <c r="P243" s="261"/>
      <c r="Q243" s="261"/>
      <c r="R243" s="261"/>
      <c r="S243" s="261"/>
      <c r="T243" s="261"/>
      <c r="U243" s="261"/>
      <c r="V243" s="261"/>
      <c r="W243" s="261"/>
      <c r="X243" s="262"/>
      <c r="Y243" s="13"/>
      <c r="Z243" s="13"/>
      <c r="AA243" s="13"/>
      <c r="AB243" s="13"/>
      <c r="AC243" s="13"/>
      <c r="AD243" s="13"/>
      <c r="AE243" s="13"/>
      <c r="AT243" s="263" t="s">
        <v>135</v>
      </c>
      <c r="AU243" s="263" t="s">
        <v>86</v>
      </c>
      <c r="AV243" s="13" t="s">
        <v>82</v>
      </c>
      <c r="AW243" s="13" t="s">
        <v>5</v>
      </c>
      <c r="AX243" s="13" t="s">
        <v>77</v>
      </c>
      <c r="AY243" s="263" t="s">
        <v>127</v>
      </c>
    </row>
    <row r="244" s="14" customFormat="1">
      <c r="A244" s="14"/>
      <c r="B244" s="264"/>
      <c r="C244" s="265"/>
      <c r="D244" s="255" t="s">
        <v>135</v>
      </c>
      <c r="E244" s="266" t="s">
        <v>1</v>
      </c>
      <c r="F244" s="267" t="s">
        <v>270</v>
      </c>
      <c r="G244" s="265"/>
      <c r="H244" s="268">
        <v>0.16900000000000001</v>
      </c>
      <c r="I244" s="269"/>
      <c r="J244" s="269"/>
      <c r="K244" s="265"/>
      <c r="L244" s="265"/>
      <c r="M244" s="270"/>
      <c r="N244" s="271"/>
      <c r="O244" s="272"/>
      <c r="P244" s="272"/>
      <c r="Q244" s="272"/>
      <c r="R244" s="272"/>
      <c r="S244" s="272"/>
      <c r="T244" s="272"/>
      <c r="U244" s="272"/>
      <c r="V244" s="272"/>
      <c r="W244" s="272"/>
      <c r="X244" s="273"/>
      <c r="Y244" s="14"/>
      <c r="Z244" s="14"/>
      <c r="AA244" s="14"/>
      <c r="AB244" s="14"/>
      <c r="AC244" s="14"/>
      <c r="AD244" s="14"/>
      <c r="AE244" s="14"/>
      <c r="AT244" s="274" t="s">
        <v>135</v>
      </c>
      <c r="AU244" s="274" t="s">
        <v>86</v>
      </c>
      <c r="AV244" s="14" t="s">
        <v>86</v>
      </c>
      <c r="AW244" s="14" t="s">
        <v>5</v>
      </c>
      <c r="AX244" s="14" t="s">
        <v>77</v>
      </c>
      <c r="AY244" s="274" t="s">
        <v>127</v>
      </c>
    </row>
    <row r="245" s="13" customFormat="1">
      <c r="A245" s="13"/>
      <c r="B245" s="253"/>
      <c r="C245" s="254"/>
      <c r="D245" s="255" t="s">
        <v>135</v>
      </c>
      <c r="E245" s="256" t="s">
        <v>1</v>
      </c>
      <c r="F245" s="257" t="s">
        <v>149</v>
      </c>
      <c r="G245" s="254"/>
      <c r="H245" s="256" t="s">
        <v>1</v>
      </c>
      <c r="I245" s="258"/>
      <c r="J245" s="258"/>
      <c r="K245" s="254"/>
      <c r="L245" s="254"/>
      <c r="M245" s="259"/>
      <c r="N245" s="260"/>
      <c r="O245" s="261"/>
      <c r="P245" s="261"/>
      <c r="Q245" s="261"/>
      <c r="R245" s="261"/>
      <c r="S245" s="261"/>
      <c r="T245" s="261"/>
      <c r="U245" s="261"/>
      <c r="V245" s="261"/>
      <c r="W245" s="261"/>
      <c r="X245" s="262"/>
      <c r="Y245" s="13"/>
      <c r="Z245" s="13"/>
      <c r="AA245" s="13"/>
      <c r="AB245" s="13"/>
      <c r="AC245" s="13"/>
      <c r="AD245" s="13"/>
      <c r="AE245" s="13"/>
      <c r="AT245" s="263" t="s">
        <v>135</v>
      </c>
      <c r="AU245" s="263" t="s">
        <v>86</v>
      </c>
      <c r="AV245" s="13" t="s">
        <v>82</v>
      </c>
      <c r="AW245" s="13" t="s">
        <v>5</v>
      </c>
      <c r="AX245" s="13" t="s">
        <v>77</v>
      </c>
      <c r="AY245" s="263" t="s">
        <v>127</v>
      </c>
    </row>
    <row r="246" s="14" customFormat="1">
      <c r="A246" s="14"/>
      <c r="B246" s="264"/>
      <c r="C246" s="265"/>
      <c r="D246" s="255" t="s">
        <v>135</v>
      </c>
      <c r="E246" s="266" t="s">
        <v>1</v>
      </c>
      <c r="F246" s="267" t="s">
        <v>271</v>
      </c>
      <c r="G246" s="265"/>
      <c r="H246" s="268">
        <v>0.50600000000000001</v>
      </c>
      <c r="I246" s="269"/>
      <c r="J246" s="269"/>
      <c r="K246" s="265"/>
      <c r="L246" s="265"/>
      <c r="M246" s="270"/>
      <c r="N246" s="271"/>
      <c r="O246" s="272"/>
      <c r="P246" s="272"/>
      <c r="Q246" s="272"/>
      <c r="R246" s="272"/>
      <c r="S246" s="272"/>
      <c r="T246" s="272"/>
      <c r="U246" s="272"/>
      <c r="V246" s="272"/>
      <c r="W246" s="272"/>
      <c r="X246" s="273"/>
      <c r="Y246" s="14"/>
      <c r="Z246" s="14"/>
      <c r="AA246" s="14"/>
      <c r="AB246" s="14"/>
      <c r="AC246" s="14"/>
      <c r="AD246" s="14"/>
      <c r="AE246" s="14"/>
      <c r="AT246" s="274" t="s">
        <v>135</v>
      </c>
      <c r="AU246" s="274" t="s">
        <v>86</v>
      </c>
      <c r="AV246" s="14" t="s">
        <v>86</v>
      </c>
      <c r="AW246" s="14" t="s">
        <v>5</v>
      </c>
      <c r="AX246" s="14" t="s">
        <v>77</v>
      </c>
      <c r="AY246" s="274" t="s">
        <v>127</v>
      </c>
    </row>
    <row r="247" s="13" customFormat="1">
      <c r="A247" s="13"/>
      <c r="B247" s="253"/>
      <c r="C247" s="254"/>
      <c r="D247" s="255" t="s">
        <v>135</v>
      </c>
      <c r="E247" s="256" t="s">
        <v>1</v>
      </c>
      <c r="F247" s="257" t="s">
        <v>151</v>
      </c>
      <c r="G247" s="254"/>
      <c r="H247" s="256" t="s">
        <v>1</v>
      </c>
      <c r="I247" s="258"/>
      <c r="J247" s="258"/>
      <c r="K247" s="254"/>
      <c r="L247" s="254"/>
      <c r="M247" s="259"/>
      <c r="N247" s="260"/>
      <c r="O247" s="261"/>
      <c r="P247" s="261"/>
      <c r="Q247" s="261"/>
      <c r="R247" s="261"/>
      <c r="S247" s="261"/>
      <c r="T247" s="261"/>
      <c r="U247" s="261"/>
      <c r="V247" s="261"/>
      <c r="W247" s="261"/>
      <c r="X247" s="262"/>
      <c r="Y247" s="13"/>
      <c r="Z247" s="13"/>
      <c r="AA247" s="13"/>
      <c r="AB247" s="13"/>
      <c r="AC247" s="13"/>
      <c r="AD247" s="13"/>
      <c r="AE247" s="13"/>
      <c r="AT247" s="263" t="s">
        <v>135</v>
      </c>
      <c r="AU247" s="263" t="s">
        <v>86</v>
      </c>
      <c r="AV247" s="13" t="s">
        <v>82</v>
      </c>
      <c r="AW247" s="13" t="s">
        <v>5</v>
      </c>
      <c r="AX247" s="13" t="s">
        <v>77</v>
      </c>
      <c r="AY247" s="263" t="s">
        <v>127</v>
      </c>
    </row>
    <row r="248" s="14" customFormat="1">
      <c r="A248" s="14"/>
      <c r="B248" s="264"/>
      <c r="C248" s="265"/>
      <c r="D248" s="255" t="s">
        <v>135</v>
      </c>
      <c r="E248" s="266" t="s">
        <v>1</v>
      </c>
      <c r="F248" s="267" t="s">
        <v>272</v>
      </c>
      <c r="G248" s="265"/>
      <c r="H248" s="268">
        <v>1.442</v>
      </c>
      <c r="I248" s="269"/>
      <c r="J248" s="269"/>
      <c r="K248" s="265"/>
      <c r="L248" s="265"/>
      <c r="M248" s="270"/>
      <c r="N248" s="271"/>
      <c r="O248" s="272"/>
      <c r="P248" s="272"/>
      <c r="Q248" s="272"/>
      <c r="R248" s="272"/>
      <c r="S248" s="272"/>
      <c r="T248" s="272"/>
      <c r="U248" s="272"/>
      <c r="V248" s="272"/>
      <c r="W248" s="272"/>
      <c r="X248" s="273"/>
      <c r="Y248" s="14"/>
      <c r="Z248" s="14"/>
      <c r="AA248" s="14"/>
      <c r="AB248" s="14"/>
      <c r="AC248" s="14"/>
      <c r="AD248" s="14"/>
      <c r="AE248" s="14"/>
      <c r="AT248" s="274" t="s">
        <v>135</v>
      </c>
      <c r="AU248" s="274" t="s">
        <v>86</v>
      </c>
      <c r="AV248" s="14" t="s">
        <v>86</v>
      </c>
      <c r="AW248" s="14" t="s">
        <v>5</v>
      </c>
      <c r="AX248" s="14" t="s">
        <v>77</v>
      </c>
      <c r="AY248" s="274" t="s">
        <v>127</v>
      </c>
    </row>
    <row r="249" s="15" customFormat="1">
      <c r="A249" s="15"/>
      <c r="B249" s="275"/>
      <c r="C249" s="276"/>
      <c r="D249" s="255" t="s">
        <v>135</v>
      </c>
      <c r="E249" s="277" t="s">
        <v>1</v>
      </c>
      <c r="F249" s="278" t="s">
        <v>141</v>
      </c>
      <c r="G249" s="276"/>
      <c r="H249" s="279">
        <v>2.117</v>
      </c>
      <c r="I249" s="280"/>
      <c r="J249" s="280"/>
      <c r="K249" s="276"/>
      <c r="L249" s="276"/>
      <c r="M249" s="281"/>
      <c r="N249" s="282"/>
      <c r="O249" s="283"/>
      <c r="P249" s="283"/>
      <c r="Q249" s="283"/>
      <c r="R249" s="283"/>
      <c r="S249" s="283"/>
      <c r="T249" s="283"/>
      <c r="U249" s="283"/>
      <c r="V249" s="283"/>
      <c r="W249" s="283"/>
      <c r="X249" s="284"/>
      <c r="Y249" s="15"/>
      <c r="Z249" s="15"/>
      <c r="AA249" s="15"/>
      <c r="AB249" s="15"/>
      <c r="AC249" s="15"/>
      <c r="AD249" s="15"/>
      <c r="AE249" s="15"/>
      <c r="AT249" s="285" t="s">
        <v>135</v>
      </c>
      <c r="AU249" s="285" t="s">
        <v>86</v>
      </c>
      <c r="AV249" s="15" t="s">
        <v>133</v>
      </c>
      <c r="AW249" s="15" t="s">
        <v>5</v>
      </c>
      <c r="AX249" s="15" t="s">
        <v>82</v>
      </c>
      <c r="AY249" s="285" t="s">
        <v>127</v>
      </c>
    </row>
    <row r="250" s="2" customFormat="1" ht="16.5" customHeight="1">
      <c r="A250" s="38"/>
      <c r="B250" s="39"/>
      <c r="C250" s="238" t="s">
        <v>273</v>
      </c>
      <c r="D250" s="238" t="s">
        <v>129</v>
      </c>
      <c r="E250" s="239" t="s">
        <v>274</v>
      </c>
      <c r="F250" s="240" t="s">
        <v>268</v>
      </c>
      <c r="G250" s="241" t="s">
        <v>144</v>
      </c>
      <c r="H250" s="242">
        <v>0.39000000000000001</v>
      </c>
      <c r="I250" s="243"/>
      <c r="J250" s="243"/>
      <c r="K250" s="244">
        <f>ROUND(P250*H250,2)</f>
        <v>0</v>
      </c>
      <c r="L250" s="245"/>
      <c r="M250" s="44"/>
      <c r="N250" s="246" t="s">
        <v>1</v>
      </c>
      <c r="O250" s="247" t="s">
        <v>40</v>
      </c>
      <c r="P250" s="248">
        <f>I250+J250</f>
        <v>0</v>
      </c>
      <c r="Q250" s="248">
        <f>ROUND(I250*H250,2)</f>
        <v>0</v>
      </c>
      <c r="R250" s="248">
        <f>ROUND(J250*H250,2)</f>
        <v>0</v>
      </c>
      <c r="S250" s="91"/>
      <c r="T250" s="249">
        <f>S250*H250</f>
        <v>0</v>
      </c>
      <c r="U250" s="249">
        <v>2.45329</v>
      </c>
      <c r="V250" s="249">
        <f>U250*H250</f>
        <v>0.9567831</v>
      </c>
      <c r="W250" s="249">
        <v>0</v>
      </c>
      <c r="X250" s="250">
        <f>W250*H250</f>
        <v>0</v>
      </c>
      <c r="Y250" s="38"/>
      <c r="Z250" s="38"/>
      <c r="AA250" s="38"/>
      <c r="AB250" s="38"/>
      <c r="AC250" s="38"/>
      <c r="AD250" s="38"/>
      <c r="AE250" s="38"/>
      <c r="AR250" s="251" t="s">
        <v>133</v>
      </c>
      <c r="AT250" s="251" t="s">
        <v>129</v>
      </c>
      <c r="AU250" s="251" t="s">
        <v>86</v>
      </c>
      <c r="AY250" s="17" t="s">
        <v>127</v>
      </c>
      <c r="BE250" s="252">
        <f>IF(O250="základní",K250,0)</f>
        <v>0</v>
      </c>
      <c r="BF250" s="252">
        <f>IF(O250="snížená",K250,0)</f>
        <v>0</v>
      </c>
      <c r="BG250" s="252">
        <f>IF(O250="zákl. přenesená",K250,0)</f>
        <v>0</v>
      </c>
      <c r="BH250" s="252">
        <f>IF(O250="sníž. přenesená",K250,0)</f>
        <v>0</v>
      </c>
      <c r="BI250" s="252">
        <f>IF(O250="nulová",K250,0)</f>
        <v>0</v>
      </c>
      <c r="BJ250" s="17" t="s">
        <v>82</v>
      </c>
      <c r="BK250" s="252">
        <f>ROUND(P250*H250,2)</f>
        <v>0</v>
      </c>
      <c r="BL250" s="17" t="s">
        <v>133</v>
      </c>
      <c r="BM250" s="251" t="s">
        <v>275</v>
      </c>
    </row>
    <row r="251" s="13" customFormat="1">
      <c r="A251" s="13"/>
      <c r="B251" s="253"/>
      <c r="C251" s="254"/>
      <c r="D251" s="255" t="s">
        <v>135</v>
      </c>
      <c r="E251" s="256" t="s">
        <v>1</v>
      </c>
      <c r="F251" s="257" t="s">
        <v>147</v>
      </c>
      <c r="G251" s="254"/>
      <c r="H251" s="256" t="s">
        <v>1</v>
      </c>
      <c r="I251" s="258"/>
      <c r="J251" s="258"/>
      <c r="K251" s="254"/>
      <c r="L251" s="254"/>
      <c r="M251" s="259"/>
      <c r="N251" s="260"/>
      <c r="O251" s="261"/>
      <c r="P251" s="261"/>
      <c r="Q251" s="261"/>
      <c r="R251" s="261"/>
      <c r="S251" s="261"/>
      <c r="T251" s="261"/>
      <c r="U251" s="261"/>
      <c r="V251" s="261"/>
      <c r="W251" s="261"/>
      <c r="X251" s="262"/>
      <c r="Y251" s="13"/>
      <c r="Z251" s="13"/>
      <c r="AA251" s="13"/>
      <c r="AB251" s="13"/>
      <c r="AC251" s="13"/>
      <c r="AD251" s="13"/>
      <c r="AE251" s="13"/>
      <c r="AT251" s="263" t="s">
        <v>135</v>
      </c>
      <c r="AU251" s="263" t="s">
        <v>86</v>
      </c>
      <c r="AV251" s="13" t="s">
        <v>82</v>
      </c>
      <c r="AW251" s="13" t="s">
        <v>5</v>
      </c>
      <c r="AX251" s="13" t="s">
        <v>77</v>
      </c>
      <c r="AY251" s="263" t="s">
        <v>127</v>
      </c>
    </row>
    <row r="252" s="14" customFormat="1">
      <c r="A252" s="14"/>
      <c r="B252" s="264"/>
      <c r="C252" s="265"/>
      <c r="D252" s="255" t="s">
        <v>135</v>
      </c>
      <c r="E252" s="266" t="s">
        <v>1</v>
      </c>
      <c r="F252" s="267" t="s">
        <v>276</v>
      </c>
      <c r="G252" s="265"/>
      <c r="H252" s="268">
        <v>0.047</v>
      </c>
      <c r="I252" s="269"/>
      <c r="J252" s="269"/>
      <c r="K252" s="265"/>
      <c r="L252" s="265"/>
      <c r="M252" s="270"/>
      <c r="N252" s="271"/>
      <c r="O252" s="272"/>
      <c r="P252" s="272"/>
      <c r="Q252" s="272"/>
      <c r="R252" s="272"/>
      <c r="S252" s="272"/>
      <c r="T252" s="272"/>
      <c r="U252" s="272"/>
      <c r="V252" s="272"/>
      <c r="W252" s="272"/>
      <c r="X252" s="273"/>
      <c r="Y252" s="14"/>
      <c r="Z252" s="14"/>
      <c r="AA252" s="14"/>
      <c r="AB252" s="14"/>
      <c r="AC252" s="14"/>
      <c r="AD252" s="14"/>
      <c r="AE252" s="14"/>
      <c r="AT252" s="274" t="s">
        <v>135</v>
      </c>
      <c r="AU252" s="274" t="s">
        <v>86</v>
      </c>
      <c r="AV252" s="14" t="s">
        <v>86</v>
      </c>
      <c r="AW252" s="14" t="s">
        <v>5</v>
      </c>
      <c r="AX252" s="14" t="s">
        <v>77</v>
      </c>
      <c r="AY252" s="274" t="s">
        <v>127</v>
      </c>
    </row>
    <row r="253" s="13" customFormat="1">
      <c r="A253" s="13"/>
      <c r="B253" s="253"/>
      <c r="C253" s="254"/>
      <c r="D253" s="255" t="s">
        <v>135</v>
      </c>
      <c r="E253" s="256" t="s">
        <v>1</v>
      </c>
      <c r="F253" s="257" t="s">
        <v>149</v>
      </c>
      <c r="G253" s="254"/>
      <c r="H253" s="256" t="s">
        <v>1</v>
      </c>
      <c r="I253" s="258"/>
      <c r="J253" s="258"/>
      <c r="K253" s="254"/>
      <c r="L253" s="254"/>
      <c r="M253" s="259"/>
      <c r="N253" s="260"/>
      <c r="O253" s="261"/>
      <c r="P253" s="261"/>
      <c r="Q253" s="261"/>
      <c r="R253" s="261"/>
      <c r="S253" s="261"/>
      <c r="T253" s="261"/>
      <c r="U253" s="261"/>
      <c r="V253" s="261"/>
      <c r="W253" s="261"/>
      <c r="X253" s="262"/>
      <c r="Y253" s="13"/>
      <c r="Z253" s="13"/>
      <c r="AA253" s="13"/>
      <c r="AB253" s="13"/>
      <c r="AC253" s="13"/>
      <c r="AD253" s="13"/>
      <c r="AE253" s="13"/>
      <c r="AT253" s="263" t="s">
        <v>135</v>
      </c>
      <c r="AU253" s="263" t="s">
        <v>86</v>
      </c>
      <c r="AV253" s="13" t="s">
        <v>82</v>
      </c>
      <c r="AW253" s="13" t="s">
        <v>5</v>
      </c>
      <c r="AX253" s="13" t="s">
        <v>77</v>
      </c>
      <c r="AY253" s="263" t="s">
        <v>127</v>
      </c>
    </row>
    <row r="254" s="14" customFormat="1">
      <c r="A254" s="14"/>
      <c r="B254" s="264"/>
      <c r="C254" s="265"/>
      <c r="D254" s="255" t="s">
        <v>135</v>
      </c>
      <c r="E254" s="266" t="s">
        <v>1</v>
      </c>
      <c r="F254" s="267" t="s">
        <v>277</v>
      </c>
      <c r="G254" s="265"/>
      <c r="H254" s="268">
        <v>0.070000000000000007</v>
      </c>
      <c r="I254" s="269"/>
      <c r="J254" s="269"/>
      <c r="K254" s="265"/>
      <c r="L254" s="265"/>
      <c r="M254" s="270"/>
      <c r="N254" s="271"/>
      <c r="O254" s="272"/>
      <c r="P254" s="272"/>
      <c r="Q254" s="272"/>
      <c r="R254" s="272"/>
      <c r="S254" s="272"/>
      <c r="T254" s="272"/>
      <c r="U254" s="272"/>
      <c r="V254" s="272"/>
      <c r="W254" s="272"/>
      <c r="X254" s="273"/>
      <c r="Y254" s="14"/>
      <c r="Z254" s="14"/>
      <c r="AA254" s="14"/>
      <c r="AB254" s="14"/>
      <c r="AC254" s="14"/>
      <c r="AD254" s="14"/>
      <c r="AE254" s="14"/>
      <c r="AT254" s="274" t="s">
        <v>135</v>
      </c>
      <c r="AU254" s="274" t="s">
        <v>86</v>
      </c>
      <c r="AV254" s="14" t="s">
        <v>86</v>
      </c>
      <c r="AW254" s="14" t="s">
        <v>5</v>
      </c>
      <c r="AX254" s="14" t="s">
        <v>77</v>
      </c>
      <c r="AY254" s="274" t="s">
        <v>127</v>
      </c>
    </row>
    <row r="255" s="13" customFormat="1">
      <c r="A255" s="13"/>
      <c r="B255" s="253"/>
      <c r="C255" s="254"/>
      <c r="D255" s="255" t="s">
        <v>135</v>
      </c>
      <c r="E255" s="256" t="s">
        <v>1</v>
      </c>
      <c r="F255" s="257" t="s">
        <v>151</v>
      </c>
      <c r="G255" s="254"/>
      <c r="H255" s="256" t="s">
        <v>1</v>
      </c>
      <c r="I255" s="258"/>
      <c r="J255" s="258"/>
      <c r="K255" s="254"/>
      <c r="L255" s="254"/>
      <c r="M255" s="259"/>
      <c r="N255" s="260"/>
      <c r="O255" s="261"/>
      <c r="P255" s="261"/>
      <c r="Q255" s="261"/>
      <c r="R255" s="261"/>
      <c r="S255" s="261"/>
      <c r="T255" s="261"/>
      <c r="U255" s="261"/>
      <c r="V255" s="261"/>
      <c r="W255" s="261"/>
      <c r="X255" s="262"/>
      <c r="Y255" s="13"/>
      <c r="Z255" s="13"/>
      <c r="AA255" s="13"/>
      <c r="AB255" s="13"/>
      <c r="AC255" s="13"/>
      <c r="AD255" s="13"/>
      <c r="AE255" s="13"/>
      <c r="AT255" s="263" t="s">
        <v>135</v>
      </c>
      <c r="AU255" s="263" t="s">
        <v>86</v>
      </c>
      <c r="AV255" s="13" t="s">
        <v>82</v>
      </c>
      <c r="AW255" s="13" t="s">
        <v>5</v>
      </c>
      <c r="AX255" s="13" t="s">
        <v>77</v>
      </c>
      <c r="AY255" s="263" t="s">
        <v>127</v>
      </c>
    </row>
    <row r="256" s="14" customFormat="1">
      <c r="A256" s="14"/>
      <c r="B256" s="264"/>
      <c r="C256" s="265"/>
      <c r="D256" s="255" t="s">
        <v>135</v>
      </c>
      <c r="E256" s="266" t="s">
        <v>1</v>
      </c>
      <c r="F256" s="267" t="s">
        <v>278</v>
      </c>
      <c r="G256" s="265"/>
      <c r="H256" s="268">
        <v>0.27300000000000002</v>
      </c>
      <c r="I256" s="269"/>
      <c r="J256" s="269"/>
      <c r="K256" s="265"/>
      <c r="L256" s="265"/>
      <c r="M256" s="270"/>
      <c r="N256" s="271"/>
      <c r="O256" s="272"/>
      <c r="P256" s="272"/>
      <c r="Q256" s="272"/>
      <c r="R256" s="272"/>
      <c r="S256" s="272"/>
      <c r="T256" s="272"/>
      <c r="U256" s="272"/>
      <c r="V256" s="272"/>
      <c r="W256" s="272"/>
      <c r="X256" s="273"/>
      <c r="Y256" s="14"/>
      <c r="Z256" s="14"/>
      <c r="AA256" s="14"/>
      <c r="AB256" s="14"/>
      <c r="AC256" s="14"/>
      <c r="AD256" s="14"/>
      <c r="AE256" s="14"/>
      <c r="AT256" s="274" t="s">
        <v>135</v>
      </c>
      <c r="AU256" s="274" t="s">
        <v>86</v>
      </c>
      <c r="AV256" s="14" t="s">
        <v>86</v>
      </c>
      <c r="AW256" s="14" t="s">
        <v>5</v>
      </c>
      <c r="AX256" s="14" t="s">
        <v>77</v>
      </c>
      <c r="AY256" s="274" t="s">
        <v>127</v>
      </c>
    </row>
    <row r="257" s="15" customFormat="1">
      <c r="A257" s="15"/>
      <c r="B257" s="275"/>
      <c r="C257" s="276"/>
      <c r="D257" s="255" t="s">
        <v>135</v>
      </c>
      <c r="E257" s="277" t="s">
        <v>1</v>
      </c>
      <c r="F257" s="278" t="s">
        <v>141</v>
      </c>
      <c r="G257" s="276"/>
      <c r="H257" s="279">
        <v>0.39000000000000001</v>
      </c>
      <c r="I257" s="280"/>
      <c r="J257" s="280"/>
      <c r="K257" s="276"/>
      <c r="L257" s="276"/>
      <c r="M257" s="281"/>
      <c r="N257" s="282"/>
      <c r="O257" s="283"/>
      <c r="P257" s="283"/>
      <c r="Q257" s="283"/>
      <c r="R257" s="283"/>
      <c r="S257" s="283"/>
      <c r="T257" s="283"/>
      <c r="U257" s="283"/>
      <c r="V257" s="283"/>
      <c r="W257" s="283"/>
      <c r="X257" s="284"/>
      <c r="Y257" s="15"/>
      <c r="Z257" s="15"/>
      <c r="AA257" s="15"/>
      <c r="AB257" s="15"/>
      <c r="AC257" s="15"/>
      <c r="AD257" s="15"/>
      <c r="AE257" s="15"/>
      <c r="AT257" s="285" t="s">
        <v>135</v>
      </c>
      <c r="AU257" s="285" t="s">
        <v>86</v>
      </c>
      <c r="AV257" s="15" t="s">
        <v>133</v>
      </c>
      <c r="AW257" s="15" t="s">
        <v>5</v>
      </c>
      <c r="AX257" s="15" t="s">
        <v>82</v>
      </c>
      <c r="AY257" s="285" t="s">
        <v>127</v>
      </c>
    </row>
    <row r="258" s="2" customFormat="1" ht="16.5" customHeight="1">
      <c r="A258" s="38"/>
      <c r="B258" s="39"/>
      <c r="C258" s="238" t="s">
        <v>279</v>
      </c>
      <c r="D258" s="238" t="s">
        <v>129</v>
      </c>
      <c r="E258" s="239" t="s">
        <v>280</v>
      </c>
      <c r="F258" s="240" t="s">
        <v>268</v>
      </c>
      <c r="G258" s="241" t="s">
        <v>144</v>
      </c>
      <c r="H258" s="242">
        <v>0.61599999999999999</v>
      </c>
      <c r="I258" s="243"/>
      <c r="J258" s="243"/>
      <c r="K258" s="244">
        <f>ROUND(P258*H258,2)</f>
        <v>0</v>
      </c>
      <c r="L258" s="245"/>
      <c r="M258" s="44"/>
      <c r="N258" s="246" t="s">
        <v>1</v>
      </c>
      <c r="O258" s="247" t="s">
        <v>40</v>
      </c>
      <c r="P258" s="248">
        <f>I258+J258</f>
        <v>0</v>
      </c>
      <c r="Q258" s="248">
        <f>ROUND(I258*H258,2)</f>
        <v>0</v>
      </c>
      <c r="R258" s="248">
        <f>ROUND(J258*H258,2)</f>
        <v>0</v>
      </c>
      <c r="S258" s="91"/>
      <c r="T258" s="249">
        <f>S258*H258</f>
        <v>0</v>
      </c>
      <c r="U258" s="249">
        <v>2.45329</v>
      </c>
      <c r="V258" s="249">
        <f>U258*H258</f>
        <v>1.5112266400000001</v>
      </c>
      <c r="W258" s="249">
        <v>0</v>
      </c>
      <c r="X258" s="250">
        <f>W258*H258</f>
        <v>0</v>
      </c>
      <c r="Y258" s="38"/>
      <c r="Z258" s="38"/>
      <c r="AA258" s="38"/>
      <c r="AB258" s="38"/>
      <c r="AC258" s="38"/>
      <c r="AD258" s="38"/>
      <c r="AE258" s="38"/>
      <c r="AR258" s="251" t="s">
        <v>133</v>
      </c>
      <c r="AT258" s="251" t="s">
        <v>129</v>
      </c>
      <c r="AU258" s="251" t="s">
        <v>86</v>
      </c>
      <c r="AY258" s="17" t="s">
        <v>127</v>
      </c>
      <c r="BE258" s="252">
        <f>IF(O258="základní",K258,0)</f>
        <v>0</v>
      </c>
      <c r="BF258" s="252">
        <f>IF(O258="snížená",K258,0)</f>
        <v>0</v>
      </c>
      <c r="BG258" s="252">
        <f>IF(O258="zákl. přenesená",K258,0)</f>
        <v>0</v>
      </c>
      <c r="BH258" s="252">
        <f>IF(O258="sníž. přenesená",K258,0)</f>
        <v>0</v>
      </c>
      <c r="BI258" s="252">
        <f>IF(O258="nulová",K258,0)</f>
        <v>0</v>
      </c>
      <c r="BJ258" s="17" t="s">
        <v>82</v>
      </c>
      <c r="BK258" s="252">
        <f>ROUND(P258*H258,2)</f>
        <v>0</v>
      </c>
      <c r="BL258" s="17" t="s">
        <v>133</v>
      </c>
      <c r="BM258" s="251" t="s">
        <v>281</v>
      </c>
    </row>
    <row r="259" s="13" customFormat="1">
      <c r="A259" s="13"/>
      <c r="B259" s="253"/>
      <c r="C259" s="254"/>
      <c r="D259" s="255" t="s">
        <v>135</v>
      </c>
      <c r="E259" s="256" t="s">
        <v>1</v>
      </c>
      <c r="F259" s="257" t="s">
        <v>147</v>
      </c>
      <c r="G259" s="254"/>
      <c r="H259" s="256" t="s">
        <v>1</v>
      </c>
      <c r="I259" s="258"/>
      <c r="J259" s="258"/>
      <c r="K259" s="254"/>
      <c r="L259" s="254"/>
      <c r="M259" s="259"/>
      <c r="N259" s="260"/>
      <c r="O259" s="261"/>
      <c r="P259" s="261"/>
      <c r="Q259" s="261"/>
      <c r="R259" s="261"/>
      <c r="S259" s="261"/>
      <c r="T259" s="261"/>
      <c r="U259" s="261"/>
      <c r="V259" s="261"/>
      <c r="W259" s="261"/>
      <c r="X259" s="262"/>
      <c r="Y259" s="13"/>
      <c r="Z259" s="13"/>
      <c r="AA259" s="13"/>
      <c r="AB259" s="13"/>
      <c r="AC259" s="13"/>
      <c r="AD259" s="13"/>
      <c r="AE259" s="13"/>
      <c r="AT259" s="263" t="s">
        <v>135</v>
      </c>
      <c r="AU259" s="263" t="s">
        <v>86</v>
      </c>
      <c r="AV259" s="13" t="s">
        <v>82</v>
      </c>
      <c r="AW259" s="13" t="s">
        <v>5</v>
      </c>
      <c r="AX259" s="13" t="s">
        <v>77</v>
      </c>
      <c r="AY259" s="263" t="s">
        <v>127</v>
      </c>
    </row>
    <row r="260" s="14" customFormat="1">
      <c r="A260" s="14"/>
      <c r="B260" s="264"/>
      <c r="C260" s="265"/>
      <c r="D260" s="255" t="s">
        <v>135</v>
      </c>
      <c r="E260" s="266" t="s">
        <v>1</v>
      </c>
      <c r="F260" s="267" t="s">
        <v>282</v>
      </c>
      <c r="G260" s="265"/>
      <c r="H260" s="268">
        <v>0.050000000000000003</v>
      </c>
      <c r="I260" s="269"/>
      <c r="J260" s="269"/>
      <c r="K260" s="265"/>
      <c r="L260" s="265"/>
      <c r="M260" s="270"/>
      <c r="N260" s="271"/>
      <c r="O260" s="272"/>
      <c r="P260" s="272"/>
      <c r="Q260" s="272"/>
      <c r="R260" s="272"/>
      <c r="S260" s="272"/>
      <c r="T260" s="272"/>
      <c r="U260" s="272"/>
      <c r="V260" s="272"/>
      <c r="W260" s="272"/>
      <c r="X260" s="273"/>
      <c r="Y260" s="14"/>
      <c r="Z260" s="14"/>
      <c r="AA260" s="14"/>
      <c r="AB260" s="14"/>
      <c r="AC260" s="14"/>
      <c r="AD260" s="14"/>
      <c r="AE260" s="14"/>
      <c r="AT260" s="274" t="s">
        <v>135</v>
      </c>
      <c r="AU260" s="274" t="s">
        <v>86</v>
      </c>
      <c r="AV260" s="14" t="s">
        <v>86</v>
      </c>
      <c r="AW260" s="14" t="s">
        <v>5</v>
      </c>
      <c r="AX260" s="14" t="s">
        <v>77</v>
      </c>
      <c r="AY260" s="274" t="s">
        <v>127</v>
      </c>
    </row>
    <row r="261" s="13" customFormat="1">
      <c r="A261" s="13"/>
      <c r="B261" s="253"/>
      <c r="C261" s="254"/>
      <c r="D261" s="255" t="s">
        <v>135</v>
      </c>
      <c r="E261" s="256" t="s">
        <v>1</v>
      </c>
      <c r="F261" s="257" t="s">
        <v>149</v>
      </c>
      <c r="G261" s="254"/>
      <c r="H261" s="256" t="s">
        <v>1</v>
      </c>
      <c r="I261" s="258"/>
      <c r="J261" s="258"/>
      <c r="K261" s="254"/>
      <c r="L261" s="254"/>
      <c r="M261" s="259"/>
      <c r="N261" s="260"/>
      <c r="O261" s="261"/>
      <c r="P261" s="261"/>
      <c r="Q261" s="261"/>
      <c r="R261" s="261"/>
      <c r="S261" s="261"/>
      <c r="T261" s="261"/>
      <c r="U261" s="261"/>
      <c r="V261" s="261"/>
      <c r="W261" s="261"/>
      <c r="X261" s="262"/>
      <c r="Y261" s="13"/>
      <c r="Z261" s="13"/>
      <c r="AA261" s="13"/>
      <c r="AB261" s="13"/>
      <c r="AC261" s="13"/>
      <c r="AD261" s="13"/>
      <c r="AE261" s="13"/>
      <c r="AT261" s="263" t="s">
        <v>135</v>
      </c>
      <c r="AU261" s="263" t="s">
        <v>86</v>
      </c>
      <c r="AV261" s="13" t="s">
        <v>82</v>
      </c>
      <c r="AW261" s="13" t="s">
        <v>5</v>
      </c>
      <c r="AX261" s="13" t="s">
        <v>77</v>
      </c>
      <c r="AY261" s="263" t="s">
        <v>127</v>
      </c>
    </row>
    <row r="262" s="14" customFormat="1">
      <c r="A262" s="14"/>
      <c r="B262" s="264"/>
      <c r="C262" s="265"/>
      <c r="D262" s="255" t="s">
        <v>135</v>
      </c>
      <c r="E262" s="266" t="s">
        <v>1</v>
      </c>
      <c r="F262" s="267" t="s">
        <v>283</v>
      </c>
      <c r="G262" s="265"/>
      <c r="H262" s="268">
        <v>0.074999999999999997</v>
      </c>
      <c r="I262" s="269"/>
      <c r="J262" s="269"/>
      <c r="K262" s="265"/>
      <c r="L262" s="265"/>
      <c r="M262" s="270"/>
      <c r="N262" s="271"/>
      <c r="O262" s="272"/>
      <c r="P262" s="272"/>
      <c r="Q262" s="272"/>
      <c r="R262" s="272"/>
      <c r="S262" s="272"/>
      <c r="T262" s="272"/>
      <c r="U262" s="272"/>
      <c r="V262" s="272"/>
      <c r="W262" s="272"/>
      <c r="X262" s="273"/>
      <c r="Y262" s="14"/>
      <c r="Z262" s="14"/>
      <c r="AA262" s="14"/>
      <c r="AB262" s="14"/>
      <c r="AC262" s="14"/>
      <c r="AD262" s="14"/>
      <c r="AE262" s="14"/>
      <c r="AT262" s="274" t="s">
        <v>135</v>
      </c>
      <c r="AU262" s="274" t="s">
        <v>86</v>
      </c>
      <c r="AV262" s="14" t="s">
        <v>86</v>
      </c>
      <c r="AW262" s="14" t="s">
        <v>5</v>
      </c>
      <c r="AX262" s="14" t="s">
        <v>77</v>
      </c>
      <c r="AY262" s="274" t="s">
        <v>127</v>
      </c>
    </row>
    <row r="263" s="13" customFormat="1">
      <c r="A263" s="13"/>
      <c r="B263" s="253"/>
      <c r="C263" s="254"/>
      <c r="D263" s="255" t="s">
        <v>135</v>
      </c>
      <c r="E263" s="256" t="s">
        <v>1</v>
      </c>
      <c r="F263" s="257" t="s">
        <v>151</v>
      </c>
      <c r="G263" s="254"/>
      <c r="H263" s="256" t="s">
        <v>1</v>
      </c>
      <c r="I263" s="258"/>
      <c r="J263" s="258"/>
      <c r="K263" s="254"/>
      <c r="L263" s="254"/>
      <c r="M263" s="259"/>
      <c r="N263" s="260"/>
      <c r="O263" s="261"/>
      <c r="P263" s="261"/>
      <c r="Q263" s="261"/>
      <c r="R263" s="261"/>
      <c r="S263" s="261"/>
      <c r="T263" s="261"/>
      <c r="U263" s="261"/>
      <c r="V263" s="261"/>
      <c r="W263" s="261"/>
      <c r="X263" s="262"/>
      <c r="Y263" s="13"/>
      <c r="Z263" s="13"/>
      <c r="AA263" s="13"/>
      <c r="AB263" s="13"/>
      <c r="AC263" s="13"/>
      <c r="AD263" s="13"/>
      <c r="AE263" s="13"/>
      <c r="AT263" s="263" t="s">
        <v>135</v>
      </c>
      <c r="AU263" s="263" t="s">
        <v>86</v>
      </c>
      <c r="AV263" s="13" t="s">
        <v>82</v>
      </c>
      <c r="AW263" s="13" t="s">
        <v>5</v>
      </c>
      <c r="AX263" s="13" t="s">
        <v>77</v>
      </c>
      <c r="AY263" s="263" t="s">
        <v>127</v>
      </c>
    </row>
    <row r="264" s="14" customFormat="1">
      <c r="A264" s="14"/>
      <c r="B264" s="264"/>
      <c r="C264" s="265"/>
      <c r="D264" s="255" t="s">
        <v>135</v>
      </c>
      <c r="E264" s="266" t="s">
        <v>1</v>
      </c>
      <c r="F264" s="267" t="s">
        <v>284</v>
      </c>
      <c r="G264" s="265"/>
      <c r="H264" s="268">
        <v>0.49099999999999999</v>
      </c>
      <c r="I264" s="269"/>
      <c r="J264" s="269"/>
      <c r="K264" s="265"/>
      <c r="L264" s="265"/>
      <c r="M264" s="270"/>
      <c r="N264" s="271"/>
      <c r="O264" s="272"/>
      <c r="P264" s="272"/>
      <c r="Q264" s="272"/>
      <c r="R264" s="272"/>
      <c r="S264" s="272"/>
      <c r="T264" s="272"/>
      <c r="U264" s="272"/>
      <c r="V264" s="272"/>
      <c r="W264" s="272"/>
      <c r="X264" s="273"/>
      <c r="Y264" s="14"/>
      <c r="Z264" s="14"/>
      <c r="AA264" s="14"/>
      <c r="AB264" s="14"/>
      <c r="AC264" s="14"/>
      <c r="AD264" s="14"/>
      <c r="AE264" s="14"/>
      <c r="AT264" s="274" t="s">
        <v>135</v>
      </c>
      <c r="AU264" s="274" t="s">
        <v>86</v>
      </c>
      <c r="AV264" s="14" t="s">
        <v>86</v>
      </c>
      <c r="AW264" s="14" t="s">
        <v>5</v>
      </c>
      <c r="AX264" s="14" t="s">
        <v>77</v>
      </c>
      <c r="AY264" s="274" t="s">
        <v>127</v>
      </c>
    </row>
    <row r="265" s="15" customFormat="1">
      <c r="A265" s="15"/>
      <c r="B265" s="275"/>
      <c r="C265" s="276"/>
      <c r="D265" s="255" t="s">
        <v>135</v>
      </c>
      <c r="E265" s="277" t="s">
        <v>1</v>
      </c>
      <c r="F265" s="278" t="s">
        <v>141</v>
      </c>
      <c r="G265" s="276"/>
      <c r="H265" s="279">
        <v>0.61599999999999999</v>
      </c>
      <c r="I265" s="280"/>
      <c r="J265" s="280"/>
      <c r="K265" s="276"/>
      <c r="L265" s="276"/>
      <c r="M265" s="281"/>
      <c r="N265" s="282"/>
      <c r="O265" s="283"/>
      <c r="P265" s="283"/>
      <c r="Q265" s="283"/>
      <c r="R265" s="283"/>
      <c r="S265" s="283"/>
      <c r="T265" s="283"/>
      <c r="U265" s="283"/>
      <c r="V265" s="283"/>
      <c r="W265" s="283"/>
      <c r="X265" s="284"/>
      <c r="Y265" s="15"/>
      <c r="Z265" s="15"/>
      <c r="AA265" s="15"/>
      <c r="AB265" s="15"/>
      <c r="AC265" s="15"/>
      <c r="AD265" s="15"/>
      <c r="AE265" s="15"/>
      <c r="AT265" s="285" t="s">
        <v>135</v>
      </c>
      <c r="AU265" s="285" t="s">
        <v>86</v>
      </c>
      <c r="AV265" s="15" t="s">
        <v>133</v>
      </c>
      <c r="AW265" s="15" t="s">
        <v>5</v>
      </c>
      <c r="AX265" s="15" t="s">
        <v>82</v>
      </c>
      <c r="AY265" s="285" t="s">
        <v>127</v>
      </c>
    </row>
    <row r="266" s="2" customFormat="1" ht="16.5" customHeight="1">
      <c r="A266" s="38"/>
      <c r="B266" s="39"/>
      <c r="C266" s="238" t="s">
        <v>285</v>
      </c>
      <c r="D266" s="238" t="s">
        <v>129</v>
      </c>
      <c r="E266" s="239" t="s">
        <v>286</v>
      </c>
      <c r="F266" s="240" t="s">
        <v>287</v>
      </c>
      <c r="G266" s="241" t="s">
        <v>288</v>
      </c>
      <c r="H266" s="242">
        <v>16.25</v>
      </c>
      <c r="I266" s="243"/>
      <c r="J266" s="243"/>
      <c r="K266" s="244">
        <f>ROUND(P266*H266,2)</f>
        <v>0</v>
      </c>
      <c r="L266" s="245"/>
      <c r="M266" s="44"/>
      <c r="N266" s="246" t="s">
        <v>1</v>
      </c>
      <c r="O266" s="247" t="s">
        <v>40</v>
      </c>
      <c r="P266" s="248">
        <f>I266+J266</f>
        <v>0</v>
      </c>
      <c r="Q266" s="248">
        <f>ROUND(I266*H266,2)</f>
        <v>0</v>
      </c>
      <c r="R266" s="248">
        <f>ROUND(J266*H266,2)</f>
        <v>0</v>
      </c>
      <c r="S266" s="91"/>
      <c r="T266" s="249">
        <f>S266*H266</f>
        <v>0</v>
      </c>
      <c r="U266" s="249">
        <v>0.026839999999999999</v>
      </c>
      <c r="V266" s="249">
        <f>U266*H266</f>
        <v>0.43614999999999998</v>
      </c>
      <c r="W266" s="249">
        <v>0</v>
      </c>
      <c r="X266" s="250">
        <f>W266*H266</f>
        <v>0</v>
      </c>
      <c r="Y266" s="38"/>
      <c r="Z266" s="38"/>
      <c r="AA266" s="38"/>
      <c r="AB266" s="38"/>
      <c r="AC266" s="38"/>
      <c r="AD266" s="38"/>
      <c r="AE266" s="38"/>
      <c r="AR266" s="251" t="s">
        <v>133</v>
      </c>
      <c r="AT266" s="251" t="s">
        <v>129</v>
      </c>
      <c r="AU266" s="251" t="s">
        <v>86</v>
      </c>
      <c r="AY266" s="17" t="s">
        <v>127</v>
      </c>
      <c r="BE266" s="252">
        <f>IF(O266="základní",K266,0)</f>
        <v>0</v>
      </c>
      <c r="BF266" s="252">
        <f>IF(O266="snížená",K266,0)</f>
        <v>0</v>
      </c>
      <c r="BG266" s="252">
        <f>IF(O266="zákl. přenesená",K266,0)</f>
        <v>0</v>
      </c>
      <c r="BH266" s="252">
        <f>IF(O266="sníž. přenesená",K266,0)</f>
        <v>0</v>
      </c>
      <c r="BI266" s="252">
        <f>IF(O266="nulová",K266,0)</f>
        <v>0</v>
      </c>
      <c r="BJ266" s="17" t="s">
        <v>82</v>
      </c>
      <c r="BK266" s="252">
        <f>ROUND(P266*H266,2)</f>
        <v>0</v>
      </c>
      <c r="BL266" s="17" t="s">
        <v>133</v>
      </c>
      <c r="BM266" s="251" t="s">
        <v>289</v>
      </c>
    </row>
    <row r="267" s="13" customFormat="1">
      <c r="A267" s="13"/>
      <c r="B267" s="253"/>
      <c r="C267" s="254"/>
      <c r="D267" s="255" t="s">
        <v>135</v>
      </c>
      <c r="E267" s="256" t="s">
        <v>1</v>
      </c>
      <c r="F267" s="257" t="s">
        <v>147</v>
      </c>
      <c r="G267" s="254"/>
      <c r="H267" s="256" t="s">
        <v>1</v>
      </c>
      <c r="I267" s="258"/>
      <c r="J267" s="258"/>
      <c r="K267" s="254"/>
      <c r="L267" s="254"/>
      <c r="M267" s="259"/>
      <c r="N267" s="260"/>
      <c r="O267" s="261"/>
      <c r="P267" s="261"/>
      <c r="Q267" s="261"/>
      <c r="R267" s="261"/>
      <c r="S267" s="261"/>
      <c r="T267" s="261"/>
      <c r="U267" s="261"/>
      <c r="V267" s="261"/>
      <c r="W267" s="261"/>
      <c r="X267" s="262"/>
      <c r="Y267" s="13"/>
      <c r="Z267" s="13"/>
      <c r="AA267" s="13"/>
      <c r="AB267" s="13"/>
      <c r="AC267" s="13"/>
      <c r="AD267" s="13"/>
      <c r="AE267" s="13"/>
      <c r="AT267" s="263" t="s">
        <v>135</v>
      </c>
      <c r="AU267" s="263" t="s">
        <v>86</v>
      </c>
      <c r="AV267" s="13" t="s">
        <v>82</v>
      </c>
      <c r="AW267" s="13" t="s">
        <v>5</v>
      </c>
      <c r="AX267" s="13" t="s">
        <v>77</v>
      </c>
      <c r="AY267" s="263" t="s">
        <v>127</v>
      </c>
    </row>
    <row r="268" s="14" customFormat="1">
      <c r="A268" s="14"/>
      <c r="B268" s="264"/>
      <c r="C268" s="265"/>
      <c r="D268" s="255" t="s">
        <v>135</v>
      </c>
      <c r="E268" s="266" t="s">
        <v>1</v>
      </c>
      <c r="F268" s="267" t="s">
        <v>290</v>
      </c>
      <c r="G268" s="265"/>
      <c r="H268" s="268">
        <v>1.8999999999999999</v>
      </c>
      <c r="I268" s="269"/>
      <c r="J268" s="269"/>
      <c r="K268" s="265"/>
      <c r="L268" s="265"/>
      <c r="M268" s="270"/>
      <c r="N268" s="271"/>
      <c r="O268" s="272"/>
      <c r="P268" s="272"/>
      <c r="Q268" s="272"/>
      <c r="R268" s="272"/>
      <c r="S268" s="272"/>
      <c r="T268" s="272"/>
      <c r="U268" s="272"/>
      <c r="V268" s="272"/>
      <c r="W268" s="272"/>
      <c r="X268" s="273"/>
      <c r="Y268" s="14"/>
      <c r="Z268" s="14"/>
      <c r="AA268" s="14"/>
      <c r="AB268" s="14"/>
      <c r="AC268" s="14"/>
      <c r="AD268" s="14"/>
      <c r="AE268" s="14"/>
      <c r="AT268" s="274" t="s">
        <v>135</v>
      </c>
      <c r="AU268" s="274" t="s">
        <v>86</v>
      </c>
      <c r="AV268" s="14" t="s">
        <v>86</v>
      </c>
      <c r="AW268" s="14" t="s">
        <v>5</v>
      </c>
      <c r="AX268" s="14" t="s">
        <v>77</v>
      </c>
      <c r="AY268" s="274" t="s">
        <v>127</v>
      </c>
    </row>
    <row r="269" s="13" customFormat="1">
      <c r="A269" s="13"/>
      <c r="B269" s="253"/>
      <c r="C269" s="254"/>
      <c r="D269" s="255" t="s">
        <v>135</v>
      </c>
      <c r="E269" s="256" t="s">
        <v>1</v>
      </c>
      <c r="F269" s="257" t="s">
        <v>149</v>
      </c>
      <c r="G269" s="254"/>
      <c r="H269" s="256" t="s">
        <v>1</v>
      </c>
      <c r="I269" s="258"/>
      <c r="J269" s="258"/>
      <c r="K269" s="254"/>
      <c r="L269" s="254"/>
      <c r="M269" s="259"/>
      <c r="N269" s="260"/>
      <c r="O269" s="261"/>
      <c r="P269" s="261"/>
      <c r="Q269" s="261"/>
      <c r="R269" s="261"/>
      <c r="S269" s="261"/>
      <c r="T269" s="261"/>
      <c r="U269" s="261"/>
      <c r="V269" s="261"/>
      <c r="W269" s="261"/>
      <c r="X269" s="262"/>
      <c r="Y269" s="13"/>
      <c r="Z269" s="13"/>
      <c r="AA269" s="13"/>
      <c r="AB269" s="13"/>
      <c r="AC269" s="13"/>
      <c r="AD269" s="13"/>
      <c r="AE269" s="13"/>
      <c r="AT269" s="263" t="s">
        <v>135</v>
      </c>
      <c r="AU269" s="263" t="s">
        <v>86</v>
      </c>
      <c r="AV269" s="13" t="s">
        <v>82</v>
      </c>
      <c r="AW269" s="13" t="s">
        <v>5</v>
      </c>
      <c r="AX269" s="13" t="s">
        <v>77</v>
      </c>
      <c r="AY269" s="263" t="s">
        <v>127</v>
      </c>
    </row>
    <row r="270" s="14" customFormat="1">
      <c r="A270" s="14"/>
      <c r="B270" s="264"/>
      <c r="C270" s="265"/>
      <c r="D270" s="255" t="s">
        <v>135</v>
      </c>
      <c r="E270" s="266" t="s">
        <v>1</v>
      </c>
      <c r="F270" s="267" t="s">
        <v>291</v>
      </c>
      <c r="G270" s="265"/>
      <c r="H270" s="268">
        <v>2.8500000000000001</v>
      </c>
      <c r="I270" s="269"/>
      <c r="J270" s="269"/>
      <c r="K270" s="265"/>
      <c r="L270" s="265"/>
      <c r="M270" s="270"/>
      <c r="N270" s="271"/>
      <c r="O270" s="272"/>
      <c r="P270" s="272"/>
      <c r="Q270" s="272"/>
      <c r="R270" s="272"/>
      <c r="S270" s="272"/>
      <c r="T270" s="272"/>
      <c r="U270" s="272"/>
      <c r="V270" s="272"/>
      <c r="W270" s="272"/>
      <c r="X270" s="273"/>
      <c r="Y270" s="14"/>
      <c r="Z270" s="14"/>
      <c r="AA270" s="14"/>
      <c r="AB270" s="14"/>
      <c r="AC270" s="14"/>
      <c r="AD270" s="14"/>
      <c r="AE270" s="14"/>
      <c r="AT270" s="274" t="s">
        <v>135</v>
      </c>
      <c r="AU270" s="274" t="s">
        <v>86</v>
      </c>
      <c r="AV270" s="14" t="s">
        <v>86</v>
      </c>
      <c r="AW270" s="14" t="s">
        <v>5</v>
      </c>
      <c r="AX270" s="14" t="s">
        <v>77</v>
      </c>
      <c r="AY270" s="274" t="s">
        <v>127</v>
      </c>
    </row>
    <row r="271" s="13" customFormat="1">
      <c r="A271" s="13"/>
      <c r="B271" s="253"/>
      <c r="C271" s="254"/>
      <c r="D271" s="255" t="s">
        <v>135</v>
      </c>
      <c r="E271" s="256" t="s">
        <v>1</v>
      </c>
      <c r="F271" s="257" t="s">
        <v>151</v>
      </c>
      <c r="G271" s="254"/>
      <c r="H271" s="256" t="s">
        <v>1</v>
      </c>
      <c r="I271" s="258"/>
      <c r="J271" s="258"/>
      <c r="K271" s="254"/>
      <c r="L271" s="254"/>
      <c r="M271" s="259"/>
      <c r="N271" s="260"/>
      <c r="O271" s="261"/>
      <c r="P271" s="261"/>
      <c r="Q271" s="261"/>
      <c r="R271" s="261"/>
      <c r="S271" s="261"/>
      <c r="T271" s="261"/>
      <c r="U271" s="261"/>
      <c r="V271" s="261"/>
      <c r="W271" s="261"/>
      <c r="X271" s="262"/>
      <c r="Y271" s="13"/>
      <c r="Z271" s="13"/>
      <c r="AA271" s="13"/>
      <c r="AB271" s="13"/>
      <c r="AC271" s="13"/>
      <c r="AD271" s="13"/>
      <c r="AE271" s="13"/>
      <c r="AT271" s="263" t="s">
        <v>135</v>
      </c>
      <c r="AU271" s="263" t="s">
        <v>86</v>
      </c>
      <c r="AV271" s="13" t="s">
        <v>82</v>
      </c>
      <c r="AW271" s="13" t="s">
        <v>5</v>
      </c>
      <c r="AX271" s="13" t="s">
        <v>77</v>
      </c>
      <c r="AY271" s="263" t="s">
        <v>127</v>
      </c>
    </row>
    <row r="272" s="14" customFormat="1">
      <c r="A272" s="14"/>
      <c r="B272" s="264"/>
      <c r="C272" s="265"/>
      <c r="D272" s="255" t="s">
        <v>135</v>
      </c>
      <c r="E272" s="266" t="s">
        <v>1</v>
      </c>
      <c r="F272" s="267" t="s">
        <v>292</v>
      </c>
      <c r="G272" s="265"/>
      <c r="H272" s="268">
        <v>11.5</v>
      </c>
      <c r="I272" s="269"/>
      <c r="J272" s="269"/>
      <c r="K272" s="265"/>
      <c r="L272" s="265"/>
      <c r="M272" s="270"/>
      <c r="N272" s="271"/>
      <c r="O272" s="272"/>
      <c r="P272" s="272"/>
      <c r="Q272" s="272"/>
      <c r="R272" s="272"/>
      <c r="S272" s="272"/>
      <c r="T272" s="272"/>
      <c r="U272" s="272"/>
      <c r="V272" s="272"/>
      <c r="W272" s="272"/>
      <c r="X272" s="273"/>
      <c r="Y272" s="14"/>
      <c r="Z272" s="14"/>
      <c r="AA272" s="14"/>
      <c r="AB272" s="14"/>
      <c r="AC272" s="14"/>
      <c r="AD272" s="14"/>
      <c r="AE272" s="14"/>
      <c r="AT272" s="274" t="s">
        <v>135</v>
      </c>
      <c r="AU272" s="274" t="s">
        <v>86</v>
      </c>
      <c r="AV272" s="14" t="s">
        <v>86</v>
      </c>
      <c r="AW272" s="14" t="s">
        <v>5</v>
      </c>
      <c r="AX272" s="14" t="s">
        <v>77</v>
      </c>
      <c r="AY272" s="274" t="s">
        <v>127</v>
      </c>
    </row>
    <row r="273" s="15" customFormat="1">
      <c r="A273" s="15"/>
      <c r="B273" s="275"/>
      <c r="C273" s="276"/>
      <c r="D273" s="255" t="s">
        <v>135</v>
      </c>
      <c r="E273" s="277" t="s">
        <v>1</v>
      </c>
      <c r="F273" s="278" t="s">
        <v>141</v>
      </c>
      <c r="G273" s="276"/>
      <c r="H273" s="279">
        <v>16.25</v>
      </c>
      <c r="I273" s="280"/>
      <c r="J273" s="280"/>
      <c r="K273" s="276"/>
      <c r="L273" s="276"/>
      <c r="M273" s="281"/>
      <c r="N273" s="282"/>
      <c r="O273" s="283"/>
      <c r="P273" s="283"/>
      <c r="Q273" s="283"/>
      <c r="R273" s="283"/>
      <c r="S273" s="283"/>
      <c r="T273" s="283"/>
      <c r="U273" s="283"/>
      <c r="V273" s="283"/>
      <c r="W273" s="283"/>
      <c r="X273" s="284"/>
      <c r="Y273" s="15"/>
      <c r="Z273" s="15"/>
      <c r="AA273" s="15"/>
      <c r="AB273" s="15"/>
      <c r="AC273" s="15"/>
      <c r="AD273" s="15"/>
      <c r="AE273" s="15"/>
      <c r="AT273" s="285" t="s">
        <v>135</v>
      </c>
      <c r="AU273" s="285" t="s">
        <v>86</v>
      </c>
      <c r="AV273" s="15" t="s">
        <v>133</v>
      </c>
      <c r="AW273" s="15" t="s">
        <v>5</v>
      </c>
      <c r="AX273" s="15" t="s">
        <v>82</v>
      </c>
      <c r="AY273" s="285" t="s">
        <v>127</v>
      </c>
    </row>
    <row r="274" s="12" customFormat="1" ht="22.8" customHeight="1">
      <c r="A274" s="12"/>
      <c r="B274" s="221"/>
      <c r="C274" s="222"/>
      <c r="D274" s="223" t="s">
        <v>76</v>
      </c>
      <c r="E274" s="236" t="s">
        <v>133</v>
      </c>
      <c r="F274" s="236" t="s">
        <v>293</v>
      </c>
      <c r="G274" s="222"/>
      <c r="H274" s="222"/>
      <c r="I274" s="225"/>
      <c r="J274" s="225"/>
      <c r="K274" s="237">
        <f>BK274</f>
        <v>0</v>
      </c>
      <c r="L274" s="222"/>
      <c r="M274" s="227"/>
      <c r="N274" s="228"/>
      <c r="O274" s="229"/>
      <c r="P274" s="229"/>
      <c r="Q274" s="230">
        <f>SUM(Q275:Q286)</f>
        <v>0</v>
      </c>
      <c r="R274" s="230">
        <f>SUM(R275:R286)</f>
        <v>0</v>
      </c>
      <c r="S274" s="229"/>
      <c r="T274" s="231">
        <f>SUM(T275:T286)</f>
        <v>0</v>
      </c>
      <c r="U274" s="229"/>
      <c r="V274" s="231">
        <f>SUM(V275:V286)</f>
        <v>0</v>
      </c>
      <c r="W274" s="229"/>
      <c r="X274" s="232">
        <f>SUM(X275:X286)</f>
        <v>0</v>
      </c>
      <c r="Y274" s="12"/>
      <c r="Z274" s="12"/>
      <c r="AA274" s="12"/>
      <c r="AB274" s="12"/>
      <c r="AC274" s="12"/>
      <c r="AD274" s="12"/>
      <c r="AE274" s="12"/>
      <c r="AR274" s="233" t="s">
        <v>82</v>
      </c>
      <c r="AT274" s="234" t="s">
        <v>76</v>
      </c>
      <c r="AU274" s="234" t="s">
        <v>82</v>
      </c>
      <c r="AY274" s="233" t="s">
        <v>127</v>
      </c>
      <c r="BK274" s="235">
        <f>SUM(BK275:BK286)</f>
        <v>0</v>
      </c>
    </row>
    <row r="275" s="2" customFormat="1" ht="16.5" customHeight="1">
      <c r="A275" s="38"/>
      <c r="B275" s="39"/>
      <c r="C275" s="238" t="s">
        <v>294</v>
      </c>
      <c r="D275" s="238" t="s">
        <v>129</v>
      </c>
      <c r="E275" s="239" t="s">
        <v>295</v>
      </c>
      <c r="F275" s="240" t="s">
        <v>296</v>
      </c>
      <c r="G275" s="241" t="s">
        <v>144</v>
      </c>
      <c r="H275" s="242">
        <v>26.324999999999999</v>
      </c>
      <c r="I275" s="243"/>
      <c r="J275" s="243"/>
      <c r="K275" s="244">
        <f>ROUND(P275*H275,2)</f>
        <v>0</v>
      </c>
      <c r="L275" s="245"/>
      <c r="M275" s="44"/>
      <c r="N275" s="246" t="s">
        <v>1</v>
      </c>
      <c r="O275" s="247" t="s">
        <v>40</v>
      </c>
      <c r="P275" s="248">
        <f>I275+J275</f>
        <v>0</v>
      </c>
      <c r="Q275" s="248">
        <f>ROUND(I275*H275,2)</f>
        <v>0</v>
      </c>
      <c r="R275" s="248">
        <f>ROUND(J275*H275,2)</f>
        <v>0</v>
      </c>
      <c r="S275" s="91"/>
      <c r="T275" s="249">
        <f>S275*H275</f>
        <v>0</v>
      </c>
      <c r="U275" s="249">
        <v>0</v>
      </c>
      <c r="V275" s="249">
        <f>U275*H275</f>
        <v>0</v>
      </c>
      <c r="W275" s="249">
        <v>0</v>
      </c>
      <c r="X275" s="250">
        <f>W275*H275</f>
        <v>0</v>
      </c>
      <c r="Y275" s="38"/>
      <c r="Z275" s="38"/>
      <c r="AA275" s="38"/>
      <c r="AB275" s="38"/>
      <c r="AC275" s="38"/>
      <c r="AD275" s="38"/>
      <c r="AE275" s="38"/>
      <c r="AR275" s="251" t="s">
        <v>133</v>
      </c>
      <c r="AT275" s="251" t="s">
        <v>129</v>
      </c>
      <c r="AU275" s="251" t="s">
        <v>86</v>
      </c>
      <c r="AY275" s="17" t="s">
        <v>127</v>
      </c>
      <c r="BE275" s="252">
        <f>IF(O275="základní",K275,0)</f>
        <v>0</v>
      </c>
      <c r="BF275" s="252">
        <f>IF(O275="snížená",K275,0)</f>
        <v>0</v>
      </c>
      <c r="BG275" s="252">
        <f>IF(O275="zákl. přenesená",K275,0)</f>
        <v>0</v>
      </c>
      <c r="BH275" s="252">
        <f>IF(O275="sníž. přenesená",K275,0)</f>
        <v>0</v>
      </c>
      <c r="BI275" s="252">
        <f>IF(O275="nulová",K275,0)</f>
        <v>0</v>
      </c>
      <c r="BJ275" s="17" t="s">
        <v>82</v>
      </c>
      <c r="BK275" s="252">
        <f>ROUND(P275*H275,2)</f>
        <v>0</v>
      </c>
      <c r="BL275" s="17" t="s">
        <v>133</v>
      </c>
      <c r="BM275" s="251" t="s">
        <v>297</v>
      </c>
    </row>
    <row r="276" s="13" customFormat="1">
      <c r="A276" s="13"/>
      <c r="B276" s="253"/>
      <c r="C276" s="254"/>
      <c r="D276" s="255" t="s">
        <v>135</v>
      </c>
      <c r="E276" s="256" t="s">
        <v>1</v>
      </c>
      <c r="F276" s="257" t="s">
        <v>136</v>
      </c>
      <c r="G276" s="254"/>
      <c r="H276" s="256" t="s">
        <v>1</v>
      </c>
      <c r="I276" s="258"/>
      <c r="J276" s="258"/>
      <c r="K276" s="254"/>
      <c r="L276" s="254"/>
      <c r="M276" s="259"/>
      <c r="N276" s="260"/>
      <c r="O276" s="261"/>
      <c r="P276" s="261"/>
      <c r="Q276" s="261"/>
      <c r="R276" s="261"/>
      <c r="S276" s="261"/>
      <c r="T276" s="261"/>
      <c r="U276" s="261"/>
      <c r="V276" s="261"/>
      <c r="W276" s="261"/>
      <c r="X276" s="262"/>
      <c r="Y276" s="13"/>
      <c r="Z276" s="13"/>
      <c r="AA276" s="13"/>
      <c r="AB276" s="13"/>
      <c r="AC276" s="13"/>
      <c r="AD276" s="13"/>
      <c r="AE276" s="13"/>
      <c r="AT276" s="263" t="s">
        <v>135</v>
      </c>
      <c r="AU276" s="263" t="s">
        <v>86</v>
      </c>
      <c r="AV276" s="13" t="s">
        <v>82</v>
      </c>
      <c r="AW276" s="13" t="s">
        <v>5</v>
      </c>
      <c r="AX276" s="13" t="s">
        <v>77</v>
      </c>
      <c r="AY276" s="263" t="s">
        <v>127</v>
      </c>
    </row>
    <row r="277" s="14" customFormat="1">
      <c r="A277" s="14"/>
      <c r="B277" s="264"/>
      <c r="C277" s="265"/>
      <c r="D277" s="255" t="s">
        <v>135</v>
      </c>
      <c r="E277" s="266" t="s">
        <v>1</v>
      </c>
      <c r="F277" s="267" t="s">
        <v>298</v>
      </c>
      <c r="G277" s="265"/>
      <c r="H277" s="268">
        <v>20.475000000000001</v>
      </c>
      <c r="I277" s="269"/>
      <c r="J277" s="269"/>
      <c r="K277" s="265"/>
      <c r="L277" s="265"/>
      <c r="M277" s="270"/>
      <c r="N277" s="271"/>
      <c r="O277" s="272"/>
      <c r="P277" s="272"/>
      <c r="Q277" s="272"/>
      <c r="R277" s="272"/>
      <c r="S277" s="272"/>
      <c r="T277" s="272"/>
      <c r="U277" s="272"/>
      <c r="V277" s="272"/>
      <c r="W277" s="272"/>
      <c r="X277" s="273"/>
      <c r="Y277" s="14"/>
      <c r="Z277" s="14"/>
      <c r="AA277" s="14"/>
      <c r="AB277" s="14"/>
      <c r="AC277" s="14"/>
      <c r="AD277" s="14"/>
      <c r="AE277" s="14"/>
      <c r="AT277" s="274" t="s">
        <v>135</v>
      </c>
      <c r="AU277" s="274" t="s">
        <v>86</v>
      </c>
      <c r="AV277" s="14" t="s">
        <v>86</v>
      </c>
      <c r="AW277" s="14" t="s">
        <v>5</v>
      </c>
      <c r="AX277" s="14" t="s">
        <v>77</v>
      </c>
      <c r="AY277" s="274" t="s">
        <v>127</v>
      </c>
    </row>
    <row r="278" s="13" customFormat="1">
      <c r="A278" s="13"/>
      <c r="B278" s="253"/>
      <c r="C278" s="254"/>
      <c r="D278" s="255" t="s">
        <v>135</v>
      </c>
      <c r="E278" s="256" t="s">
        <v>1</v>
      </c>
      <c r="F278" s="257" t="s">
        <v>159</v>
      </c>
      <c r="G278" s="254"/>
      <c r="H278" s="256" t="s">
        <v>1</v>
      </c>
      <c r="I278" s="258"/>
      <c r="J278" s="258"/>
      <c r="K278" s="254"/>
      <c r="L278" s="254"/>
      <c r="M278" s="259"/>
      <c r="N278" s="260"/>
      <c r="O278" s="261"/>
      <c r="P278" s="261"/>
      <c r="Q278" s="261"/>
      <c r="R278" s="261"/>
      <c r="S278" s="261"/>
      <c r="T278" s="261"/>
      <c r="U278" s="261"/>
      <c r="V278" s="261"/>
      <c r="W278" s="261"/>
      <c r="X278" s="262"/>
      <c r="Y278" s="13"/>
      <c r="Z278" s="13"/>
      <c r="AA278" s="13"/>
      <c r="AB278" s="13"/>
      <c r="AC278" s="13"/>
      <c r="AD278" s="13"/>
      <c r="AE278" s="13"/>
      <c r="AT278" s="263" t="s">
        <v>135</v>
      </c>
      <c r="AU278" s="263" t="s">
        <v>86</v>
      </c>
      <c r="AV278" s="13" t="s">
        <v>82</v>
      </c>
      <c r="AW278" s="13" t="s">
        <v>5</v>
      </c>
      <c r="AX278" s="13" t="s">
        <v>77</v>
      </c>
      <c r="AY278" s="263" t="s">
        <v>127</v>
      </c>
    </row>
    <row r="279" s="14" customFormat="1">
      <c r="A279" s="14"/>
      <c r="B279" s="264"/>
      <c r="C279" s="265"/>
      <c r="D279" s="255" t="s">
        <v>135</v>
      </c>
      <c r="E279" s="266" t="s">
        <v>1</v>
      </c>
      <c r="F279" s="267" t="s">
        <v>299</v>
      </c>
      <c r="G279" s="265"/>
      <c r="H279" s="268">
        <v>5.8499999999999996</v>
      </c>
      <c r="I279" s="269"/>
      <c r="J279" s="269"/>
      <c r="K279" s="265"/>
      <c r="L279" s="265"/>
      <c r="M279" s="270"/>
      <c r="N279" s="271"/>
      <c r="O279" s="272"/>
      <c r="P279" s="272"/>
      <c r="Q279" s="272"/>
      <c r="R279" s="272"/>
      <c r="S279" s="272"/>
      <c r="T279" s="272"/>
      <c r="U279" s="272"/>
      <c r="V279" s="272"/>
      <c r="W279" s="272"/>
      <c r="X279" s="273"/>
      <c r="Y279" s="14"/>
      <c r="Z279" s="14"/>
      <c r="AA279" s="14"/>
      <c r="AB279" s="14"/>
      <c r="AC279" s="14"/>
      <c r="AD279" s="14"/>
      <c r="AE279" s="14"/>
      <c r="AT279" s="274" t="s">
        <v>135</v>
      </c>
      <c r="AU279" s="274" t="s">
        <v>86</v>
      </c>
      <c r="AV279" s="14" t="s">
        <v>86</v>
      </c>
      <c r="AW279" s="14" t="s">
        <v>5</v>
      </c>
      <c r="AX279" s="14" t="s">
        <v>77</v>
      </c>
      <c r="AY279" s="274" t="s">
        <v>127</v>
      </c>
    </row>
    <row r="280" s="15" customFormat="1">
      <c r="A280" s="15"/>
      <c r="B280" s="275"/>
      <c r="C280" s="276"/>
      <c r="D280" s="255" t="s">
        <v>135</v>
      </c>
      <c r="E280" s="277" t="s">
        <v>1</v>
      </c>
      <c r="F280" s="278" t="s">
        <v>141</v>
      </c>
      <c r="G280" s="276"/>
      <c r="H280" s="279">
        <v>26.324999999999999</v>
      </c>
      <c r="I280" s="280"/>
      <c r="J280" s="280"/>
      <c r="K280" s="276"/>
      <c r="L280" s="276"/>
      <c r="M280" s="281"/>
      <c r="N280" s="282"/>
      <c r="O280" s="283"/>
      <c r="P280" s="283"/>
      <c r="Q280" s="283"/>
      <c r="R280" s="283"/>
      <c r="S280" s="283"/>
      <c r="T280" s="283"/>
      <c r="U280" s="283"/>
      <c r="V280" s="283"/>
      <c r="W280" s="283"/>
      <c r="X280" s="284"/>
      <c r="Y280" s="15"/>
      <c r="Z280" s="15"/>
      <c r="AA280" s="15"/>
      <c r="AB280" s="15"/>
      <c r="AC280" s="15"/>
      <c r="AD280" s="15"/>
      <c r="AE280" s="15"/>
      <c r="AT280" s="285" t="s">
        <v>135</v>
      </c>
      <c r="AU280" s="285" t="s">
        <v>86</v>
      </c>
      <c r="AV280" s="15" t="s">
        <v>133</v>
      </c>
      <c r="AW280" s="15" t="s">
        <v>5</v>
      </c>
      <c r="AX280" s="15" t="s">
        <v>82</v>
      </c>
      <c r="AY280" s="285" t="s">
        <v>127</v>
      </c>
    </row>
    <row r="281" s="2" customFormat="1" ht="21.75" customHeight="1">
      <c r="A281" s="38"/>
      <c r="B281" s="39"/>
      <c r="C281" s="238" t="s">
        <v>300</v>
      </c>
      <c r="D281" s="238" t="s">
        <v>129</v>
      </c>
      <c r="E281" s="239" t="s">
        <v>301</v>
      </c>
      <c r="F281" s="240" t="s">
        <v>302</v>
      </c>
      <c r="G281" s="241" t="s">
        <v>144</v>
      </c>
      <c r="H281" s="242">
        <v>0.40000000000000002</v>
      </c>
      <c r="I281" s="243"/>
      <c r="J281" s="243"/>
      <c r="K281" s="244">
        <f>ROUND(P281*H281,2)</f>
        <v>0</v>
      </c>
      <c r="L281" s="245"/>
      <c r="M281" s="44"/>
      <c r="N281" s="246" t="s">
        <v>1</v>
      </c>
      <c r="O281" s="247" t="s">
        <v>40</v>
      </c>
      <c r="P281" s="248">
        <f>I281+J281</f>
        <v>0</v>
      </c>
      <c r="Q281" s="248">
        <f>ROUND(I281*H281,2)</f>
        <v>0</v>
      </c>
      <c r="R281" s="248">
        <f>ROUND(J281*H281,2)</f>
        <v>0</v>
      </c>
      <c r="S281" s="91"/>
      <c r="T281" s="249">
        <f>S281*H281</f>
        <v>0</v>
      </c>
      <c r="U281" s="249">
        <v>0</v>
      </c>
      <c r="V281" s="249">
        <f>U281*H281</f>
        <v>0</v>
      </c>
      <c r="W281" s="249">
        <v>0</v>
      </c>
      <c r="X281" s="250">
        <f>W281*H281</f>
        <v>0</v>
      </c>
      <c r="Y281" s="38"/>
      <c r="Z281" s="38"/>
      <c r="AA281" s="38"/>
      <c r="AB281" s="38"/>
      <c r="AC281" s="38"/>
      <c r="AD281" s="38"/>
      <c r="AE281" s="38"/>
      <c r="AR281" s="251" t="s">
        <v>133</v>
      </c>
      <c r="AT281" s="251" t="s">
        <v>129</v>
      </c>
      <c r="AU281" s="251" t="s">
        <v>86</v>
      </c>
      <c r="AY281" s="17" t="s">
        <v>127</v>
      </c>
      <c r="BE281" s="252">
        <f>IF(O281="základní",K281,0)</f>
        <v>0</v>
      </c>
      <c r="BF281" s="252">
        <f>IF(O281="snížená",K281,0)</f>
        <v>0</v>
      </c>
      <c r="BG281" s="252">
        <f>IF(O281="zákl. přenesená",K281,0)</f>
        <v>0</v>
      </c>
      <c r="BH281" s="252">
        <f>IF(O281="sníž. přenesená",K281,0)</f>
        <v>0</v>
      </c>
      <c r="BI281" s="252">
        <f>IF(O281="nulová",K281,0)</f>
        <v>0</v>
      </c>
      <c r="BJ281" s="17" t="s">
        <v>82</v>
      </c>
      <c r="BK281" s="252">
        <f>ROUND(P281*H281,2)</f>
        <v>0</v>
      </c>
      <c r="BL281" s="17" t="s">
        <v>133</v>
      </c>
      <c r="BM281" s="251" t="s">
        <v>303</v>
      </c>
    </row>
    <row r="282" s="13" customFormat="1">
      <c r="A282" s="13"/>
      <c r="B282" s="253"/>
      <c r="C282" s="254"/>
      <c r="D282" s="255" t="s">
        <v>135</v>
      </c>
      <c r="E282" s="256" t="s">
        <v>1</v>
      </c>
      <c r="F282" s="257" t="s">
        <v>167</v>
      </c>
      <c r="G282" s="254"/>
      <c r="H282" s="256" t="s">
        <v>1</v>
      </c>
      <c r="I282" s="258"/>
      <c r="J282" s="258"/>
      <c r="K282" s="254"/>
      <c r="L282" s="254"/>
      <c r="M282" s="259"/>
      <c r="N282" s="260"/>
      <c r="O282" s="261"/>
      <c r="P282" s="261"/>
      <c r="Q282" s="261"/>
      <c r="R282" s="261"/>
      <c r="S282" s="261"/>
      <c r="T282" s="261"/>
      <c r="U282" s="261"/>
      <c r="V282" s="261"/>
      <c r="W282" s="261"/>
      <c r="X282" s="262"/>
      <c r="Y282" s="13"/>
      <c r="Z282" s="13"/>
      <c r="AA282" s="13"/>
      <c r="AB282" s="13"/>
      <c r="AC282" s="13"/>
      <c r="AD282" s="13"/>
      <c r="AE282" s="13"/>
      <c r="AT282" s="263" t="s">
        <v>135</v>
      </c>
      <c r="AU282" s="263" t="s">
        <v>86</v>
      </c>
      <c r="AV282" s="13" t="s">
        <v>82</v>
      </c>
      <c r="AW282" s="13" t="s">
        <v>5</v>
      </c>
      <c r="AX282" s="13" t="s">
        <v>77</v>
      </c>
      <c r="AY282" s="263" t="s">
        <v>127</v>
      </c>
    </row>
    <row r="283" s="14" customFormat="1">
      <c r="A283" s="14"/>
      <c r="B283" s="264"/>
      <c r="C283" s="265"/>
      <c r="D283" s="255" t="s">
        <v>135</v>
      </c>
      <c r="E283" s="266" t="s">
        <v>1</v>
      </c>
      <c r="F283" s="267" t="s">
        <v>304</v>
      </c>
      <c r="G283" s="265"/>
      <c r="H283" s="268">
        <v>0.40000000000000002</v>
      </c>
      <c r="I283" s="269"/>
      <c r="J283" s="269"/>
      <c r="K283" s="265"/>
      <c r="L283" s="265"/>
      <c r="M283" s="270"/>
      <c r="N283" s="271"/>
      <c r="O283" s="272"/>
      <c r="P283" s="272"/>
      <c r="Q283" s="272"/>
      <c r="R283" s="272"/>
      <c r="S283" s="272"/>
      <c r="T283" s="272"/>
      <c r="U283" s="272"/>
      <c r="V283" s="272"/>
      <c r="W283" s="272"/>
      <c r="X283" s="273"/>
      <c r="Y283" s="14"/>
      <c r="Z283" s="14"/>
      <c r="AA283" s="14"/>
      <c r="AB283" s="14"/>
      <c r="AC283" s="14"/>
      <c r="AD283" s="14"/>
      <c r="AE283" s="14"/>
      <c r="AT283" s="274" t="s">
        <v>135</v>
      </c>
      <c r="AU283" s="274" t="s">
        <v>86</v>
      </c>
      <c r="AV283" s="14" t="s">
        <v>86</v>
      </c>
      <c r="AW283" s="14" t="s">
        <v>5</v>
      </c>
      <c r="AX283" s="14" t="s">
        <v>82</v>
      </c>
      <c r="AY283" s="274" t="s">
        <v>127</v>
      </c>
    </row>
    <row r="284" s="2" customFormat="1" ht="21.75" customHeight="1">
      <c r="A284" s="38"/>
      <c r="B284" s="39"/>
      <c r="C284" s="238" t="s">
        <v>305</v>
      </c>
      <c r="D284" s="238" t="s">
        <v>129</v>
      </c>
      <c r="E284" s="239" t="s">
        <v>306</v>
      </c>
      <c r="F284" s="240" t="s">
        <v>307</v>
      </c>
      <c r="G284" s="241" t="s">
        <v>144</v>
      </c>
      <c r="H284" s="242">
        <v>0.71999999999999997</v>
      </c>
      <c r="I284" s="243"/>
      <c r="J284" s="243"/>
      <c r="K284" s="244">
        <f>ROUND(P284*H284,2)</f>
        <v>0</v>
      </c>
      <c r="L284" s="245"/>
      <c r="M284" s="44"/>
      <c r="N284" s="246" t="s">
        <v>1</v>
      </c>
      <c r="O284" s="247" t="s">
        <v>40</v>
      </c>
      <c r="P284" s="248">
        <f>I284+J284</f>
        <v>0</v>
      </c>
      <c r="Q284" s="248">
        <f>ROUND(I284*H284,2)</f>
        <v>0</v>
      </c>
      <c r="R284" s="248">
        <f>ROUND(J284*H284,2)</f>
        <v>0</v>
      </c>
      <c r="S284" s="91"/>
      <c r="T284" s="249">
        <f>S284*H284</f>
        <v>0</v>
      </c>
      <c r="U284" s="249">
        <v>0</v>
      </c>
      <c r="V284" s="249">
        <f>U284*H284</f>
        <v>0</v>
      </c>
      <c r="W284" s="249">
        <v>0</v>
      </c>
      <c r="X284" s="250">
        <f>W284*H284</f>
        <v>0</v>
      </c>
      <c r="Y284" s="38"/>
      <c r="Z284" s="38"/>
      <c r="AA284" s="38"/>
      <c r="AB284" s="38"/>
      <c r="AC284" s="38"/>
      <c r="AD284" s="38"/>
      <c r="AE284" s="38"/>
      <c r="AR284" s="251" t="s">
        <v>133</v>
      </c>
      <c r="AT284" s="251" t="s">
        <v>129</v>
      </c>
      <c r="AU284" s="251" t="s">
        <v>86</v>
      </c>
      <c r="AY284" s="17" t="s">
        <v>127</v>
      </c>
      <c r="BE284" s="252">
        <f>IF(O284="základní",K284,0)</f>
        <v>0</v>
      </c>
      <c r="BF284" s="252">
        <f>IF(O284="snížená",K284,0)</f>
        <v>0</v>
      </c>
      <c r="BG284" s="252">
        <f>IF(O284="zákl. přenesená",K284,0)</f>
        <v>0</v>
      </c>
      <c r="BH284" s="252">
        <f>IF(O284="sníž. přenesená",K284,0)</f>
        <v>0</v>
      </c>
      <c r="BI284" s="252">
        <f>IF(O284="nulová",K284,0)</f>
        <v>0</v>
      </c>
      <c r="BJ284" s="17" t="s">
        <v>82</v>
      </c>
      <c r="BK284" s="252">
        <f>ROUND(P284*H284,2)</f>
        <v>0</v>
      </c>
      <c r="BL284" s="17" t="s">
        <v>133</v>
      </c>
      <c r="BM284" s="251" t="s">
        <v>308</v>
      </c>
    </row>
    <row r="285" s="13" customFormat="1">
      <c r="A285" s="13"/>
      <c r="B285" s="253"/>
      <c r="C285" s="254"/>
      <c r="D285" s="255" t="s">
        <v>135</v>
      </c>
      <c r="E285" s="256" t="s">
        <v>1</v>
      </c>
      <c r="F285" s="257" t="s">
        <v>167</v>
      </c>
      <c r="G285" s="254"/>
      <c r="H285" s="256" t="s">
        <v>1</v>
      </c>
      <c r="I285" s="258"/>
      <c r="J285" s="258"/>
      <c r="K285" s="254"/>
      <c r="L285" s="254"/>
      <c r="M285" s="259"/>
      <c r="N285" s="260"/>
      <c r="O285" s="261"/>
      <c r="P285" s="261"/>
      <c r="Q285" s="261"/>
      <c r="R285" s="261"/>
      <c r="S285" s="261"/>
      <c r="T285" s="261"/>
      <c r="U285" s="261"/>
      <c r="V285" s="261"/>
      <c r="W285" s="261"/>
      <c r="X285" s="262"/>
      <c r="Y285" s="13"/>
      <c r="Z285" s="13"/>
      <c r="AA285" s="13"/>
      <c r="AB285" s="13"/>
      <c r="AC285" s="13"/>
      <c r="AD285" s="13"/>
      <c r="AE285" s="13"/>
      <c r="AT285" s="263" t="s">
        <v>135</v>
      </c>
      <c r="AU285" s="263" t="s">
        <v>86</v>
      </c>
      <c r="AV285" s="13" t="s">
        <v>82</v>
      </c>
      <c r="AW285" s="13" t="s">
        <v>5</v>
      </c>
      <c r="AX285" s="13" t="s">
        <v>77</v>
      </c>
      <c r="AY285" s="263" t="s">
        <v>127</v>
      </c>
    </row>
    <row r="286" s="14" customFormat="1">
      <c r="A286" s="14"/>
      <c r="B286" s="264"/>
      <c r="C286" s="265"/>
      <c r="D286" s="255" t="s">
        <v>135</v>
      </c>
      <c r="E286" s="266" t="s">
        <v>1</v>
      </c>
      <c r="F286" s="267" t="s">
        <v>309</v>
      </c>
      <c r="G286" s="265"/>
      <c r="H286" s="268">
        <v>0.71999999999999997</v>
      </c>
      <c r="I286" s="269"/>
      <c r="J286" s="269"/>
      <c r="K286" s="265"/>
      <c r="L286" s="265"/>
      <c r="M286" s="270"/>
      <c r="N286" s="271"/>
      <c r="O286" s="272"/>
      <c r="P286" s="272"/>
      <c r="Q286" s="272"/>
      <c r="R286" s="272"/>
      <c r="S286" s="272"/>
      <c r="T286" s="272"/>
      <c r="U286" s="272"/>
      <c r="V286" s="272"/>
      <c r="W286" s="272"/>
      <c r="X286" s="273"/>
      <c r="Y286" s="14"/>
      <c r="Z286" s="14"/>
      <c r="AA286" s="14"/>
      <c r="AB286" s="14"/>
      <c r="AC286" s="14"/>
      <c r="AD286" s="14"/>
      <c r="AE286" s="14"/>
      <c r="AT286" s="274" t="s">
        <v>135</v>
      </c>
      <c r="AU286" s="274" t="s">
        <v>86</v>
      </c>
      <c r="AV286" s="14" t="s">
        <v>86</v>
      </c>
      <c r="AW286" s="14" t="s">
        <v>5</v>
      </c>
      <c r="AX286" s="14" t="s">
        <v>82</v>
      </c>
      <c r="AY286" s="274" t="s">
        <v>127</v>
      </c>
    </row>
    <row r="287" s="12" customFormat="1" ht="25.92" customHeight="1">
      <c r="A287" s="12"/>
      <c r="B287" s="221"/>
      <c r="C287" s="222"/>
      <c r="D287" s="223" t="s">
        <v>76</v>
      </c>
      <c r="E287" s="224" t="s">
        <v>201</v>
      </c>
      <c r="F287" s="224" t="s">
        <v>310</v>
      </c>
      <c r="G287" s="222"/>
      <c r="H287" s="222"/>
      <c r="I287" s="225"/>
      <c r="J287" s="225"/>
      <c r="K287" s="226">
        <f>BK287</f>
        <v>0</v>
      </c>
      <c r="L287" s="222"/>
      <c r="M287" s="227"/>
      <c r="N287" s="228"/>
      <c r="O287" s="229"/>
      <c r="P287" s="229"/>
      <c r="Q287" s="230">
        <f>Q288</f>
        <v>0</v>
      </c>
      <c r="R287" s="230">
        <f>R288</f>
        <v>0</v>
      </c>
      <c r="S287" s="229"/>
      <c r="T287" s="231">
        <f>T288</f>
        <v>0</v>
      </c>
      <c r="U287" s="229"/>
      <c r="V287" s="231">
        <f>V288</f>
        <v>0.0095200000000000007</v>
      </c>
      <c r="W287" s="229"/>
      <c r="X287" s="232">
        <f>X288</f>
        <v>0</v>
      </c>
      <c r="Y287" s="12"/>
      <c r="Z287" s="12"/>
      <c r="AA287" s="12"/>
      <c r="AB287" s="12"/>
      <c r="AC287" s="12"/>
      <c r="AD287" s="12"/>
      <c r="AE287" s="12"/>
      <c r="AR287" s="233" t="s">
        <v>153</v>
      </c>
      <c r="AT287" s="234" t="s">
        <v>76</v>
      </c>
      <c r="AU287" s="234" t="s">
        <v>77</v>
      </c>
      <c r="AY287" s="233" t="s">
        <v>127</v>
      </c>
      <c r="BK287" s="235">
        <f>BK288</f>
        <v>0</v>
      </c>
    </row>
    <row r="288" s="12" customFormat="1" ht="22.8" customHeight="1">
      <c r="A288" s="12"/>
      <c r="B288" s="221"/>
      <c r="C288" s="222"/>
      <c r="D288" s="223" t="s">
        <v>76</v>
      </c>
      <c r="E288" s="236" t="s">
        <v>311</v>
      </c>
      <c r="F288" s="236" t="s">
        <v>312</v>
      </c>
      <c r="G288" s="222"/>
      <c r="H288" s="222"/>
      <c r="I288" s="225"/>
      <c r="J288" s="225"/>
      <c r="K288" s="237">
        <f>BK288</f>
        <v>0</v>
      </c>
      <c r="L288" s="222"/>
      <c r="M288" s="227"/>
      <c r="N288" s="228"/>
      <c r="O288" s="229"/>
      <c r="P288" s="229"/>
      <c r="Q288" s="230">
        <f>Q289+Q329+Q334</f>
        <v>0</v>
      </c>
      <c r="R288" s="230">
        <f>R289+R329+R334</f>
        <v>0</v>
      </c>
      <c r="S288" s="229"/>
      <c r="T288" s="231">
        <f>T289+T329+T334</f>
        <v>0</v>
      </c>
      <c r="U288" s="229"/>
      <c r="V288" s="231">
        <f>V289+V329+V334</f>
        <v>0.0095200000000000007</v>
      </c>
      <c r="W288" s="229"/>
      <c r="X288" s="232">
        <f>X289+X329+X334</f>
        <v>0</v>
      </c>
      <c r="Y288" s="12"/>
      <c r="Z288" s="12"/>
      <c r="AA288" s="12"/>
      <c r="AB288" s="12"/>
      <c r="AC288" s="12"/>
      <c r="AD288" s="12"/>
      <c r="AE288" s="12"/>
      <c r="AR288" s="233" t="s">
        <v>153</v>
      </c>
      <c r="AT288" s="234" t="s">
        <v>76</v>
      </c>
      <c r="AU288" s="234" t="s">
        <v>82</v>
      </c>
      <c r="AY288" s="233" t="s">
        <v>127</v>
      </c>
      <c r="BK288" s="235">
        <f>BK289+BK329+BK334</f>
        <v>0</v>
      </c>
    </row>
    <row r="289" s="12" customFormat="1" ht="20.88" customHeight="1">
      <c r="A289" s="12"/>
      <c r="B289" s="221"/>
      <c r="C289" s="222"/>
      <c r="D289" s="223" t="s">
        <v>76</v>
      </c>
      <c r="E289" s="236" t="s">
        <v>313</v>
      </c>
      <c r="F289" s="236" t="s">
        <v>314</v>
      </c>
      <c r="G289" s="222"/>
      <c r="H289" s="222"/>
      <c r="I289" s="225"/>
      <c r="J289" s="225"/>
      <c r="K289" s="237">
        <f>BK289</f>
        <v>0</v>
      </c>
      <c r="L289" s="222"/>
      <c r="M289" s="227"/>
      <c r="N289" s="228"/>
      <c r="O289" s="229"/>
      <c r="P289" s="229"/>
      <c r="Q289" s="230">
        <f>SUM(Q290:Q328)</f>
        <v>0</v>
      </c>
      <c r="R289" s="230">
        <f>SUM(R290:R328)</f>
        <v>0</v>
      </c>
      <c r="S289" s="229"/>
      <c r="T289" s="231">
        <f>SUM(T290:T328)</f>
        <v>0</v>
      </c>
      <c r="U289" s="229"/>
      <c r="V289" s="231">
        <f>SUM(V290:V328)</f>
        <v>0.0095200000000000007</v>
      </c>
      <c r="W289" s="229"/>
      <c r="X289" s="232">
        <f>SUM(X290:X328)</f>
        <v>0</v>
      </c>
      <c r="Y289" s="12"/>
      <c r="Z289" s="12"/>
      <c r="AA289" s="12"/>
      <c r="AB289" s="12"/>
      <c r="AC289" s="12"/>
      <c r="AD289" s="12"/>
      <c r="AE289" s="12"/>
      <c r="AR289" s="233" t="s">
        <v>82</v>
      </c>
      <c r="AT289" s="234" t="s">
        <v>76</v>
      </c>
      <c r="AU289" s="234" t="s">
        <v>86</v>
      </c>
      <c r="AY289" s="233" t="s">
        <v>127</v>
      </c>
      <c r="BK289" s="235">
        <f>SUM(BK290:BK328)</f>
        <v>0</v>
      </c>
    </row>
    <row r="290" s="2" customFormat="1" ht="16.5" customHeight="1">
      <c r="A290" s="38"/>
      <c r="B290" s="39"/>
      <c r="C290" s="238" t="s">
        <v>315</v>
      </c>
      <c r="D290" s="238" t="s">
        <v>129</v>
      </c>
      <c r="E290" s="239" t="s">
        <v>316</v>
      </c>
      <c r="F290" s="240" t="s">
        <v>317</v>
      </c>
      <c r="G290" s="241" t="s">
        <v>318</v>
      </c>
      <c r="H290" s="242">
        <v>10</v>
      </c>
      <c r="I290" s="243"/>
      <c r="J290" s="243"/>
      <c r="K290" s="244">
        <f>ROUND(P290*H290,2)</f>
        <v>0</v>
      </c>
      <c r="L290" s="245"/>
      <c r="M290" s="44"/>
      <c r="N290" s="246" t="s">
        <v>1</v>
      </c>
      <c r="O290" s="247" t="s">
        <v>40</v>
      </c>
      <c r="P290" s="248">
        <f>I290+J290</f>
        <v>0</v>
      </c>
      <c r="Q290" s="248">
        <f>ROUND(I290*H290,2)</f>
        <v>0</v>
      </c>
      <c r="R290" s="248">
        <f>ROUND(J290*H290,2)</f>
        <v>0</v>
      </c>
      <c r="S290" s="91"/>
      <c r="T290" s="249">
        <f>S290*H290</f>
        <v>0</v>
      </c>
      <c r="U290" s="249">
        <v>0</v>
      </c>
      <c r="V290" s="249">
        <f>U290*H290</f>
        <v>0</v>
      </c>
      <c r="W290" s="249">
        <v>0</v>
      </c>
      <c r="X290" s="250">
        <f>W290*H290</f>
        <v>0</v>
      </c>
      <c r="Y290" s="38"/>
      <c r="Z290" s="38"/>
      <c r="AA290" s="38"/>
      <c r="AB290" s="38"/>
      <c r="AC290" s="38"/>
      <c r="AD290" s="38"/>
      <c r="AE290" s="38"/>
      <c r="AR290" s="251" t="s">
        <v>133</v>
      </c>
      <c r="AT290" s="251" t="s">
        <v>129</v>
      </c>
      <c r="AU290" s="251" t="s">
        <v>153</v>
      </c>
      <c r="AY290" s="17" t="s">
        <v>127</v>
      </c>
      <c r="BE290" s="252">
        <f>IF(O290="základní",K290,0)</f>
        <v>0</v>
      </c>
      <c r="BF290" s="252">
        <f>IF(O290="snížená",K290,0)</f>
        <v>0</v>
      </c>
      <c r="BG290" s="252">
        <f>IF(O290="zákl. přenesená",K290,0)</f>
        <v>0</v>
      </c>
      <c r="BH290" s="252">
        <f>IF(O290="sníž. přenesená",K290,0)</f>
        <v>0</v>
      </c>
      <c r="BI290" s="252">
        <f>IF(O290="nulová",K290,0)</f>
        <v>0</v>
      </c>
      <c r="BJ290" s="17" t="s">
        <v>82</v>
      </c>
      <c r="BK290" s="252">
        <f>ROUND(P290*H290,2)</f>
        <v>0</v>
      </c>
      <c r="BL290" s="17" t="s">
        <v>133</v>
      </c>
      <c r="BM290" s="251" t="s">
        <v>86</v>
      </c>
    </row>
    <row r="291" s="2" customFormat="1">
      <c r="A291" s="38"/>
      <c r="B291" s="39"/>
      <c r="C291" s="40"/>
      <c r="D291" s="255" t="s">
        <v>319</v>
      </c>
      <c r="E291" s="40"/>
      <c r="F291" s="297" t="s">
        <v>320</v>
      </c>
      <c r="G291" s="40"/>
      <c r="H291" s="40"/>
      <c r="I291" s="141"/>
      <c r="J291" s="141"/>
      <c r="K291" s="40"/>
      <c r="L291" s="40"/>
      <c r="M291" s="44"/>
      <c r="N291" s="298"/>
      <c r="O291" s="299"/>
      <c r="P291" s="91"/>
      <c r="Q291" s="91"/>
      <c r="R291" s="91"/>
      <c r="S291" s="91"/>
      <c r="T291" s="91"/>
      <c r="U291" s="91"/>
      <c r="V291" s="91"/>
      <c r="W291" s="91"/>
      <c r="X291" s="92"/>
      <c r="Y291" s="38"/>
      <c r="Z291" s="38"/>
      <c r="AA291" s="38"/>
      <c r="AB291" s="38"/>
      <c r="AC291" s="38"/>
      <c r="AD291" s="38"/>
      <c r="AE291" s="38"/>
      <c r="AT291" s="17" t="s">
        <v>319</v>
      </c>
      <c r="AU291" s="17" t="s">
        <v>153</v>
      </c>
    </row>
    <row r="292" s="2" customFormat="1" ht="16.5" customHeight="1">
      <c r="A292" s="38"/>
      <c r="B292" s="39"/>
      <c r="C292" s="238" t="s">
        <v>321</v>
      </c>
      <c r="D292" s="238" t="s">
        <v>129</v>
      </c>
      <c r="E292" s="239" t="s">
        <v>322</v>
      </c>
      <c r="F292" s="240" t="s">
        <v>323</v>
      </c>
      <c r="G292" s="241" t="s">
        <v>318</v>
      </c>
      <c r="H292" s="242">
        <v>5</v>
      </c>
      <c r="I292" s="243"/>
      <c r="J292" s="243"/>
      <c r="K292" s="244">
        <f>ROUND(P292*H292,2)</f>
        <v>0</v>
      </c>
      <c r="L292" s="245"/>
      <c r="M292" s="44"/>
      <c r="N292" s="246" t="s">
        <v>1</v>
      </c>
      <c r="O292" s="247" t="s">
        <v>40</v>
      </c>
      <c r="P292" s="248">
        <f>I292+J292</f>
        <v>0</v>
      </c>
      <c r="Q292" s="248">
        <f>ROUND(I292*H292,2)</f>
        <v>0</v>
      </c>
      <c r="R292" s="248">
        <f>ROUND(J292*H292,2)</f>
        <v>0</v>
      </c>
      <c r="S292" s="91"/>
      <c r="T292" s="249">
        <f>S292*H292</f>
        <v>0</v>
      </c>
      <c r="U292" s="249">
        <v>0</v>
      </c>
      <c r="V292" s="249">
        <f>U292*H292</f>
        <v>0</v>
      </c>
      <c r="W292" s="249">
        <v>0</v>
      </c>
      <c r="X292" s="250">
        <f>W292*H292</f>
        <v>0</v>
      </c>
      <c r="Y292" s="38"/>
      <c r="Z292" s="38"/>
      <c r="AA292" s="38"/>
      <c r="AB292" s="38"/>
      <c r="AC292" s="38"/>
      <c r="AD292" s="38"/>
      <c r="AE292" s="38"/>
      <c r="AR292" s="251" t="s">
        <v>133</v>
      </c>
      <c r="AT292" s="251" t="s">
        <v>129</v>
      </c>
      <c r="AU292" s="251" t="s">
        <v>153</v>
      </c>
      <c r="AY292" s="17" t="s">
        <v>127</v>
      </c>
      <c r="BE292" s="252">
        <f>IF(O292="základní",K292,0)</f>
        <v>0</v>
      </c>
      <c r="BF292" s="252">
        <f>IF(O292="snížená",K292,0)</f>
        <v>0</v>
      </c>
      <c r="BG292" s="252">
        <f>IF(O292="zákl. přenesená",K292,0)</f>
        <v>0</v>
      </c>
      <c r="BH292" s="252">
        <f>IF(O292="sníž. přenesená",K292,0)</f>
        <v>0</v>
      </c>
      <c r="BI292" s="252">
        <f>IF(O292="nulová",K292,0)</f>
        <v>0</v>
      </c>
      <c r="BJ292" s="17" t="s">
        <v>82</v>
      </c>
      <c r="BK292" s="252">
        <f>ROUND(P292*H292,2)</f>
        <v>0</v>
      </c>
      <c r="BL292" s="17" t="s">
        <v>133</v>
      </c>
      <c r="BM292" s="251" t="s">
        <v>133</v>
      </c>
    </row>
    <row r="293" s="2" customFormat="1">
      <c r="A293" s="38"/>
      <c r="B293" s="39"/>
      <c r="C293" s="40"/>
      <c r="D293" s="255" t="s">
        <v>319</v>
      </c>
      <c r="E293" s="40"/>
      <c r="F293" s="297" t="s">
        <v>324</v>
      </c>
      <c r="G293" s="40"/>
      <c r="H293" s="40"/>
      <c r="I293" s="141"/>
      <c r="J293" s="141"/>
      <c r="K293" s="40"/>
      <c r="L293" s="40"/>
      <c r="M293" s="44"/>
      <c r="N293" s="298"/>
      <c r="O293" s="299"/>
      <c r="P293" s="91"/>
      <c r="Q293" s="91"/>
      <c r="R293" s="91"/>
      <c r="S293" s="91"/>
      <c r="T293" s="91"/>
      <c r="U293" s="91"/>
      <c r="V293" s="91"/>
      <c r="W293" s="91"/>
      <c r="X293" s="92"/>
      <c r="Y293" s="38"/>
      <c r="Z293" s="38"/>
      <c r="AA293" s="38"/>
      <c r="AB293" s="38"/>
      <c r="AC293" s="38"/>
      <c r="AD293" s="38"/>
      <c r="AE293" s="38"/>
      <c r="AT293" s="17" t="s">
        <v>319</v>
      </c>
      <c r="AU293" s="17" t="s">
        <v>153</v>
      </c>
    </row>
    <row r="294" s="2" customFormat="1" ht="33" customHeight="1">
      <c r="A294" s="38"/>
      <c r="B294" s="39"/>
      <c r="C294" s="238" t="s">
        <v>325</v>
      </c>
      <c r="D294" s="238" t="s">
        <v>129</v>
      </c>
      <c r="E294" s="239" t="s">
        <v>326</v>
      </c>
      <c r="F294" s="240" t="s">
        <v>327</v>
      </c>
      <c r="G294" s="241" t="s">
        <v>318</v>
      </c>
      <c r="H294" s="242">
        <v>2</v>
      </c>
      <c r="I294" s="243"/>
      <c r="J294" s="243"/>
      <c r="K294" s="244">
        <f>ROUND(P294*H294,2)</f>
        <v>0</v>
      </c>
      <c r="L294" s="245"/>
      <c r="M294" s="44"/>
      <c r="N294" s="246" t="s">
        <v>1</v>
      </c>
      <c r="O294" s="247" t="s">
        <v>40</v>
      </c>
      <c r="P294" s="248">
        <f>I294+J294</f>
        <v>0</v>
      </c>
      <c r="Q294" s="248">
        <f>ROUND(I294*H294,2)</f>
        <v>0</v>
      </c>
      <c r="R294" s="248">
        <f>ROUND(J294*H294,2)</f>
        <v>0</v>
      </c>
      <c r="S294" s="91"/>
      <c r="T294" s="249">
        <f>S294*H294</f>
        <v>0</v>
      </c>
      <c r="U294" s="249">
        <v>0</v>
      </c>
      <c r="V294" s="249">
        <f>U294*H294</f>
        <v>0</v>
      </c>
      <c r="W294" s="249">
        <v>0</v>
      </c>
      <c r="X294" s="250">
        <f>W294*H294</f>
        <v>0</v>
      </c>
      <c r="Y294" s="38"/>
      <c r="Z294" s="38"/>
      <c r="AA294" s="38"/>
      <c r="AB294" s="38"/>
      <c r="AC294" s="38"/>
      <c r="AD294" s="38"/>
      <c r="AE294" s="38"/>
      <c r="AR294" s="251" t="s">
        <v>133</v>
      </c>
      <c r="AT294" s="251" t="s">
        <v>129</v>
      </c>
      <c r="AU294" s="251" t="s">
        <v>153</v>
      </c>
      <c r="AY294" s="17" t="s">
        <v>127</v>
      </c>
      <c r="BE294" s="252">
        <f>IF(O294="základní",K294,0)</f>
        <v>0</v>
      </c>
      <c r="BF294" s="252">
        <f>IF(O294="snížená",K294,0)</f>
        <v>0</v>
      </c>
      <c r="BG294" s="252">
        <f>IF(O294="zákl. přenesená",K294,0)</f>
        <v>0</v>
      </c>
      <c r="BH294" s="252">
        <f>IF(O294="sníž. přenesená",K294,0)</f>
        <v>0</v>
      </c>
      <c r="BI294" s="252">
        <f>IF(O294="nulová",K294,0)</f>
        <v>0</v>
      </c>
      <c r="BJ294" s="17" t="s">
        <v>82</v>
      </c>
      <c r="BK294" s="252">
        <f>ROUND(P294*H294,2)</f>
        <v>0</v>
      </c>
      <c r="BL294" s="17" t="s">
        <v>133</v>
      </c>
      <c r="BM294" s="251" t="s">
        <v>185</v>
      </c>
    </row>
    <row r="295" s="2" customFormat="1">
      <c r="A295" s="38"/>
      <c r="B295" s="39"/>
      <c r="C295" s="40"/>
      <c r="D295" s="255" t="s">
        <v>319</v>
      </c>
      <c r="E295" s="40"/>
      <c r="F295" s="297" t="s">
        <v>328</v>
      </c>
      <c r="G295" s="40"/>
      <c r="H295" s="40"/>
      <c r="I295" s="141"/>
      <c r="J295" s="141"/>
      <c r="K295" s="40"/>
      <c r="L295" s="40"/>
      <c r="M295" s="44"/>
      <c r="N295" s="298"/>
      <c r="O295" s="299"/>
      <c r="P295" s="91"/>
      <c r="Q295" s="91"/>
      <c r="R295" s="91"/>
      <c r="S295" s="91"/>
      <c r="T295" s="91"/>
      <c r="U295" s="91"/>
      <c r="V295" s="91"/>
      <c r="W295" s="91"/>
      <c r="X295" s="92"/>
      <c r="Y295" s="38"/>
      <c r="Z295" s="38"/>
      <c r="AA295" s="38"/>
      <c r="AB295" s="38"/>
      <c r="AC295" s="38"/>
      <c r="AD295" s="38"/>
      <c r="AE295" s="38"/>
      <c r="AT295" s="17" t="s">
        <v>319</v>
      </c>
      <c r="AU295" s="17" t="s">
        <v>153</v>
      </c>
    </row>
    <row r="296" s="2" customFormat="1" ht="33" customHeight="1">
      <c r="A296" s="38"/>
      <c r="B296" s="39"/>
      <c r="C296" s="238" t="s">
        <v>329</v>
      </c>
      <c r="D296" s="238" t="s">
        <v>129</v>
      </c>
      <c r="E296" s="239" t="s">
        <v>330</v>
      </c>
      <c r="F296" s="240" t="s">
        <v>331</v>
      </c>
      <c r="G296" s="241" t="s">
        <v>318</v>
      </c>
      <c r="H296" s="242">
        <v>10</v>
      </c>
      <c r="I296" s="243"/>
      <c r="J296" s="243"/>
      <c r="K296" s="244">
        <f>ROUND(P296*H296,2)</f>
        <v>0</v>
      </c>
      <c r="L296" s="245"/>
      <c r="M296" s="44"/>
      <c r="N296" s="246" t="s">
        <v>1</v>
      </c>
      <c r="O296" s="247" t="s">
        <v>40</v>
      </c>
      <c r="P296" s="248">
        <f>I296+J296</f>
        <v>0</v>
      </c>
      <c r="Q296" s="248">
        <f>ROUND(I296*H296,2)</f>
        <v>0</v>
      </c>
      <c r="R296" s="248">
        <f>ROUND(J296*H296,2)</f>
        <v>0</v>
      </c>
      <c r="S296" s="91"/>
      <c r="T296" s="249">
        <f>S296*H296</f>
        <v>0</v>
      </c>
      <c r="U296" s="249">
        <v>0</v>
      </c>
      <c r="V296" s="249">
        <f>U296*H296</f>
        <v>0</v>
      </c>
      <c r="W296" s="249">
        <v>0</v>
      </c>
      <c r="X296" s="250">
        <f>W296*H296</f>
        <v>0</v>
      </c>
      <c r="Y296" s="38"/>
      <c r="Z296" s="38"/>
      <c r="AA296" s="38"/>
      <c r="AB296" s="38"/>
      <c r="AC296" s="38"/>
      <c r="AD296" s="38"/>
      <c r="AE296" s="38"/>
      <c r="AR296" s="251" t="s">
        <v>133</v>
      </c>
      <c r="AT296" s="251" t="s">
        <v>129</v>
      </c>
      <c r="AU296" s="251" t="s">
        <v>153</v>
      </c>
      <c r="AY296" s="17" t="s">
        <v>127</v>
      </c>
      <c r="BE296" s="252">
        <f>IF(O296="základní",K296,0)</f>
        <v>0</v>
      </c>
      <c r="BF296" s="252">
        <f>IF(O296="snížená",K296,0)</f>
        <v>0</v>
      </c>
      <c r="BG296" s="252">
        <f>IF(O296="zákl. přenesená",K296,0)</f>
        <v>0</v>
      </c>
      <c r="BH296" s="252">
        <f>IF(O296="sníž. přenesená",K296,0)</f>
        <v>0</v>
      </c>
      <c r="BI296" s="252">
        <f>IF(O296="nulová",K296,0)</f>
        <v>0</v>
      </c>
      <c r="BJ296" s="17" t="s">
        <v>82</v>
      </c>
      <c r="BK296" s="252">
        <f>ROUND(P296*H296,2)</f>
        <v>0</v>
      </c>
      <c r="BL296" s="17" t="s">
        <v>133</v>
      </c>
      <c r="BM296" s="251" t="s">
        <v>196</v>
      </c>
    </row>
    <row r="297" s="2" customFormat="1">
      <c r="A297" s="38"/>
      <c r="B297" s="39"/>
      <c r="C297" s="40"/>
      <c r="D297" s="255" t="s">
        <v>319</v>
      </c>
      <c r="E297" s="40"/>
      <c r="F297" s="297" t="s">
        <v>332</v>
      </c>
      <c r="G297" s="40"/>
      <c r="H297" s="40"/>
      <c r="I297" s="141"/>
      <c r="J297" s="141"/>
      <c r="K297" s="40"/>
      <c r="L297" s="40"/>
      <c r="M297" s="44"/>
      <c r="N297" s="298"/>
      <c r="O297" s="299"/>
      <c r="P297" s="91"/>
      <c r="Q297" s="91"/>
      <c r="R297" s="91"/>
      <c r="S297" s="91"/>
      <c r="T297" s="91"/>
      <c r="U297" s="91"/>
      <c r="V297" s="91"/>
      <c r="W297" s="91"/>
      <c r="X297" s="92"/>
      <c r="Y297" s="38"/>
      <c r="Z297" s="38"/>
      <c r="AA297" s="38"/>
      <c r="AB297" s="38"/>
      <c r="AC297" s="38"/>
      <c r="AD297" s="38"/>
      <c r="AE297" s="38"/>
      <c r="AT297" s="17" t="s">
        <v>319</v>
      </c>
      <c r="AU297" s="17" t="s">
        <v>153</v>
      </c>
    </row>
    <row r="298" s="2" customFormat="1" ht="21.75" customHeight="1">
      <c r="A298" s="38"/>
      <c r="B298" s="39"/>
      <c r="C298" s="238" t="s">
        <v>333</v>
      </c>
      <c r="D298" s="238" t="s">
        <v>129</v>
      </c>
      <c r="E298" s="239" t="s">
        <v>334</v>
      </c>
      <c r="F298" s="240" t="s">
        <v>335</v>
      </c>
      <c r="G298" s="241" t="s">
        <v>318</v>
      </c>
      <c r="H298" s="242">
        <v>3</v>
      </c>
      <c r="I298" s="243"/>
      <c r="J298" s="243"/>
      <c r="K298" s="244">
        <f>ROUND(P298*H298,2)</f>
        <v>0</v>
      </c>
      <c r="L298" s="245"/>
      <c r="M298" s="44"/>
      <c r="N298" s="246" t="s">
        <v>1</v>
      </c>
      <c r="O298" s="247" t="s">
        <v>40</v>
      </c>
      <c r="P298" s="248">
        <f>I298+J298</f>
        <v>0</v>
      </c>
      <c r="Q298" s="248">
        <f>ROUND(I298*H298,2)</f>
        <v>0</v>
      </c>
      <c r="R298" s="248">
        <f>ROUND(J298*H298,2)</f>
        <v>0</v>
      </c>
      <c r="S298" s="91"/>
      <c r="T298" s="249">
        <f>S298*H298</f>
        <v>0</v>
      </c>
      <c r="U298" s="249">
        <v>0</v>
      </c>
      <c r="V298" s="249">
        <f>U298*H298</f>
        <v>0</v>
      </c>
      <c r="W298" s="249">
        <v>0</v>
      </c>
      <c r="X298" s="250">
        <f>W298*H298</f>
        <v>0</v>
      </c>
      <c r="Y298" s="38"/>
      <c r="Z298" s="38"/>
      <c r="AA298" s="38"/>
      <c r="AB298" s="38"/>
      <c r="AC298" s="38"/>
      <c r="AD298" s="38"/>
      <c r="AE298" s="38"/>
      <c r="AR298" s="251" t="s">
        <v>133</v>
      </c>
      <c r="AT298" s="251" t="s">
        <v>129</v>
      </c>
      <c r="AU298" s="251" t="s">
        <v>153</v>
      </c>
      <c r="AY298" s="17" t="s">
        <v>127</v>
      </c>
      <c r="BE298" s="252">
        <f>IF(O298="základní",K298,0)</f>
        <v>0</v>
      </c>
      <c r="BF298" s="252">
        <f>IF(O298="snížená",K298,0)</f>
        <v>0</v>
      </c>
      <c r="BG298" s="252">
        <f>IF(O298="zákl. přenesená",K298,0)</f>
        <v>0</v>
      </c>
      <c r="BH298" s="252">
        <f>IF(O298="sníž. přenesená",K298,0)</f>
        <v>0</v>
      </c>
      <c r="BI298" s="252">
        <f>IF(O298="nulová",K298,0)</f>
        <v>0</v>
      </c>
      <c r="BJ298" s="17" t="s">
        <v>82</v>
      </c>
      <c r="BK298" s="252">
        <f>ROUND(P298*H298,2)</f>
        <v>0</v>
      </c>
      <c r="BL298" s="17" t="s">
        <v>133</v>
      </c>
      <c r="BM298" s="251" t="s">
        <v>206</v>
      </c>
    </row>
    <row r="299" s="2" customFormat="1">
      <c r="A299" s="38"/>
      <c r="B299" s="39"/>
      <c r="C299" s="40"/>
      <c r="D299" s="255" t="s">
        <v>319</v>
      </c>
      <c r="E299" s="40"/>
      <c r="F299" s="297" t="s">
        <v>336</v>
      </c>
      <c r="G299" s="40"/>
      <c r="H299" s="40"/>
      <c r="I299" s="141"/>
      <c r="J299" s="141"/>
      <c r="K299" s="40"/>
      <c r="L299" s="40"/>
      <c r="M299" s="44"/>
      <c r="N299" s="298"/>
      <c r="O299" s="299"/>
      <c r="P299" s="91"/>
      <c r="Q299" s="91"/>
      <c r="R299" s="91"/>
      <c r="S299" s="91"/>
      <c r="T299" s="91"/>
      <c r="U299" s="91"/>
      <c r="V299" s="91"/>
      <c r="W299" s="91"/>
      <c r="X299" s="92"/>
      <c r="Y299" s="38"/>
      <c r="Z299" s="38"/>
      <c r="AA299" s="38"/>
      <c r="AB299" s="38"/>
      <c r="AC299" s="38"/>
      <c r="AD299" s="38"/>
      <c r="AE299" s="38"/>
      <c r="AT299" s="17" t="s">
        <v>319</v>
      </c>
      <c r="AU299" s="17" t="s">
        <v>153</v>
      </c>
    </row>
    <row r="300" s="2" customFormat="1" ht="16.5" customHeight="1">
      <c r="A300" s="38"/>
      <c r="B300" s="39"/>
      <c r="C300" s="238" t="s">
        <v>337</v>
      </c>
      <c r="D300" s="238" t="s">
        <v>129</v>
      </c>
      <c r="E300" s="239" t="s">
        <v>338</v>
      </c>
      <c r="F300" s="240" t="s">
        <v>339</v>
      </c>
      <c r="G300" s="241" t="s">
        <v>318</v>
      </c>
      <c r="H300" s="242">
        <v>15</v>
      </c>
      <c r="I300" s="243"/>
      <c r="J300" s="243"/>
      <c r="K300" s="244">
        <f>ROUND(P300*H300,2)</f>
        <v>0</v>
      </c>
      <c r="L300" s="245"/>
      <c r="M300" s="44"/>
      <c r="N300" s="246" t="s">
        <v>1</v>
      </c>
      <c r="O300" s="247" t="s">
        <v>40</v>
      </c>
      <c r="P300" s="248">
        <f>I300+J300</f>
        <v>0</v>
      </c>
      <c r="Q300" s="248">
        <f>ROUND(I300*H300,2)</f>
        <v>0</v>
      </c>
      <c r="R300" s="248">
        <f>ROUND(J300*H300,2)</f>
        <v>0</v>
      </c>
      <c r="S300" s="91"/>
      <c r="T300" s="249">
        <f>S300*H300</f>
        <v>0</v>
      </c>
      <c r="U300" s="249">
        <v>0</v>
      </c>
      <c r="V300" s="249">
        <f>U300*H300</f>
        <v>0</v>
      </c>
      <c r="W300" s="249">
        <v>0</v>
      </c>
      <c r="X300" s="250">
        <f>W300*H300</f>
        <v>0</v>
      </c>
      <c r="Y300" s="38"/>
      <c r="Z300" s="38"/>
      <c r="AA300" s="38"/>
      <c r="AB300" s="38"/>
      <c r="AC300" s="38"/>
      <c r="AD300" s="38"/>
      <c r="AE300" s="38"/>
      <c r="AR300" s="251" t="s">
        <v>133</v>
      </c>
      <c r="AT300" s="251" t="s">
        <v>129</v>
      </c>
      <c r="AU300" s="251" t="s">
        <v>153</v>
      </c>
      <c r="AY300" s="17" t="s">
        <v>127</v>
      </c>
      <c r="BE300" s="252">
        <f>IF(O300="základní",K300,0)</f>
        <v>0</v>
      </c>
      <c r="BF300" s="252">
        <f>IF(O300="snížená",K300,0)</f>
        <v>0</v>
      </c>
      <c r="BG300" s="252">
        <f>IF(O300="zákl. přenesená",K300,0)</f>
        <v>0</v>
      </c>
      <c r="BH300" s="252">
        <f>IF(O300="sníž. přenesená",K300,0)</f>
        <v>0</v>
      </c>
      <c r="BI300" s="252">
        <f>IF(O300="nulová",K300,0)</f>
        <v>0</v>
      </c>
      <c r="BJ300" s="17" t="s">
        <v>82</v>
      </c>
      <c r="BK300" s="252">
        <f>ROUND(P300*H300,2)</f>
        <v>0</v>
      </c>
      <c r="BL300" s="17" t="s">
        <v>133</v>
      </c>
      <c r="BM300" s="251" t="s">
        <v>218</v>
      </c>
    </row>
    <row r="301" s="2" customFormat="1">
      <c r="A301" s="38"/>
      <c r="B301" s="39"/>
      <c r="C301" s="40"/>
      <c r="D301" s="255" t="s">
        <v>319</v>
      </c>
      <c r="E301" s="40"/>
      <c r="F301" s="297" t="s">
        <v>340</v>
      </c>
      <c r="G301" s="40"/>
      <c r="H301" s="40"/>
      <c r="I301" s="141"/>
      <c r="J301" s="141"/>
      <c r="K301" s="40"/>
      <c r="L301" s="40"/>
      <c r="M301" s="44"/>
      <c r="N301" s="298"/>
      <c r="O301" s="299"/>
      <c r="P301" s="91"/>
      <c r="Q301" s="91"/>
      <c r="R301" s="91"/>
      <c r="S301" s="91"/>
      <c r="T301" s="91"/>
      <c r="U301" s="91"/>
      <c r="V301" s="91"/>
      <c r="W301" s="91"/>
      <c r="X301" s="92"/>
      <c r="Y301" s="38"/>
      <c r="Z301" s="38"/>
      <c r="AA301" s="38"/>
      <c r="AB301" s="38"/>
      <c r="AC301" s="38"/>
      <c r="AD301" s="38"/>
      <c r="AE301" s="38"/>
      <c r="AT301" s="17" t="s">
        <v>319</v>
      </c>
      <c r="AU301" s="17" t="s">
        <v>153</v>
      </c>
    </row>
    <row r="302" s="2" customFormat="1" ht="21.75" customHeight="1">
      <c r="A302" s="38"/>
      <c r="B302" s="39"/>
      <c r="C302" s="238" t="s">
        <v>341</v>
      </c>
      <c r="D302" s="238" t="s">
        <v>129</v>
      </c>
      <c r="E302" s="239" t="s">
        <v>342</v>
      </c>
      <c r="F302" s="240" t="s">
        <v>343</v>
      </c>
      <c r="G302" s="241" t="s">
        <v>318</v>
      </c>
      <c r="H302" s="242">
        <v>5</v>
      </c>
      <c r="I302" s="243"/>
      <c r="J302" s="243"/>
      <c r="K302" s="244">
        <f>ROUND(P302*H302,2)</f>
        <v>0</v>
      </c>
      <c r="L302" s="245"/>
      <c r="M302" s="44"/>
      <c r="N302" s="246" t="s">
        <v>1</v>
      </c>
      <c r="O302" s="247" t="s">
        <v>40</v>
      </c>
      <c r="P302" s="248">
        <f>I302+J302</f>
        <v>0</v>
      </c>
      <c r="Q302" s="248">
        <f>ROUND(I302*H302,2)</f>
        <v>0</v>
      </c>
      <c r="R302" s="248">
        <f>ROUND(J302*H302,2)</f>
        <v>0</v>
      </c>
      <c r="S302" s="91"/>
      <c r="T302" s="249">
        <f>S302*H302</f>
        <v>0</v>
      </c>
      <c r="U302" s="249">
        <v>0</v>
      </c>
      <c r="V302" s="249">
        <f>U302*H302</f>
        <v>0</v>
      </c>
      <c r="W302" s="249">
        <v>0</v>
      </c>
      <c r="X302" s="250">
        <f>W302*H302</f>
        <v>0</v>
      </c>
      <c r="Y302" s="38"/>
      <c r="Z302" s="38"/>
      <c r="AA302" s="38"/>
      <c r="AB302" s="38"/>
      <c r="AC302" s="38"/>
      <c r="AD302" s="38"/>
      <c r="AE302" s="38"/>
      <c r="AR302" s="251" t="s">
        <v>133</v>
      </c>
      <c r="AT302" s="251" t="s">
        <v>129</v>
      </c>
      <c r="AU302" s="251" t="s">
        <v>153</v>
      </c>
      <c r="AY302" s="17" t="s">
        <v>127</v>
      </c>
      <c r="BE302" s="252">
        <f>IF(O302="základní",K302,0)</f>
        <v>0</v>
      </c>
      <c r="BF302" s="252">
        <f>IF(O302="snížená",K302,0)</f>
        <v>0</v>
      </c>
      <c r="BG302" s="252">
        <f>IF(O302="zákl. přenesená",K302,0)</f>
        <v>0</v>
      </c>
      <c r="BH302" s="252">
        <f>IF(O302="sníž. přenesená",K302,0)</f>
        <v>0</v>
      </c>
      <c r="BI302" s="252">
        <f>IF(O302="nulová",K302,0)</f>
        <v>0</v>
      </c>
      <c r="BJ302" s="17" t="s">
        <v>82</v>
      </c>
      <c r="BK302" s="252">
        <f>ROUND(P302*H302,2)</f>
        <v>0</v>
      </c>
      <c r="BL302" s="17" t="s">
        <v>133</v>
      </c>
      <c r="BM302" s="251" t="s">
        <v>227</v>
      </c>
    </row>
    <row r="303" s="2" customFormat="1">
      <c r="A303" s="38"/>
      <c r="B303" s="39"/>
      <c r="C303" s="40"/>
      <c r="D303" s="255" t="s">
        <v>319</v>
      </c>
      <c r="E303" s="40"/>
      <c r="F303" s="297" t="s">
        <v>344</v>
      </c>
      <c r="G303" s="40"/>
      <c r="H303" s="40"/>
      <c r="I303" s="141"/>
      <c r="J303" s="141"/>
      <c r="K303" s="40"/>
      <c r="L303" s="40"/>
      <c r="M303" s="44"/>
      <c r="N303" s="298"/>
      <c r="O303" s="299"/>
      <c r="P303" s="91"/>
      <c r="Q303" s="91"/>
      <c r="R303" s="91"/>
      <c r="S303" s="91"/>
      <c r="T303" s="91"/>
      <c r="U303" s="91"/>
      <c r="V303" s="91"/>
      <c r="W303" s="91"/>
      <c r="X303" s="92"/>
      <c r="Y303" s="38"/>
      <c r="Z303" s="38"/>
      <c r="AA303" s="38"/>
      <c r="AB303" s="38"/>
      <c r="AC303" s="38"/>
      <c r="AD303" s="38"/>
      <c r="AE303" s="38"/>
      <c r="AT303" s="17" t="s">
        <v>319</v>
      </c>
      <c r="AU303" s="17" t="s">
        <v>153</v>
      </c>
    </row>
    <row r="304" s="2" customFormat="1" ht="21.75" customHeight="1">
      <c r="A304" s="38"/>
      <c r="B304" s="39"/>
      <c r="C304" s="238" t="s">
        <v>345</v>
      </c>
      <c r="D304" s="238" t="s">
        <v>129</v>
      </c>
      <c r="E304" s="239" t="s">
        <v>346</v>
      </c>
      <c r="F304" s="240" t="s">
        <v>347</v>
      </c>
      <c r="G304" s="241" t="s">
        <v>318</v>
      </c>
      <c r="H304" s="242">
        <v>10</v>
      </c>
      <c r="I304" s="243"/>
      <c r="J304" s="243"/>
      <c r="K304" s="244">
        <f>ROUND(P304*H304,2)</f>
        <v>0</v>
      </c>
      <c r="L304" s="245"/>
      <c r="M304" s="44"/>
      <c r="N304" s="246" t="s">
        <v>1</v>
      </c>
      <c r="O304" s="247" t="s">
        <v>40</v>
      </c>
      <c r="P304" s="248">
        <f>I304+J304</f>
        <v>0</v>
      </c>
      <c r="Q304" s="248">
        <f>ROUND(I304*H304,2)</f>
        <v>0</v>
      </c>
      <c r="R304" s="248">
        <f>ROUND(J304*H304,2)</f>
        <v>0</v>
      </c>
      <c r="S304" s="91"/>
      <c r="T304" s="249">
        <f>S304*H304</f>
        <v>0</v>
      </c>
      <c r="U304" s="249">
        <v>0</v>
      </c>
      <c r="V304" s="249">
        <f>U304*H304</f>
        <v>0</v>
      </c>
      <c r="W304" s="249">
        <v>0</v>
      </c>
      <c r="X304" s="250">
        <f>W304*H304</f>
        <v>0</v>
      </c>
      <c r="Y304" s="38"/>
      <c r="Z304" s="38"/>
      <c r="AA304" s="38"/>
      <c r="AB304" s="38"/>
      <c r="AC304" s="38"/>
      <c r="AD304" s="38"/>
      <c r="AE304" s="38"/>
      <c r="AR304" s="251" t="s">
        <v>133</v>
      </c>
      <c r="AT304" s="251" t="s">
        <v>129</v>
      </c>
      <c r="AU304" s="251" t="s">
        <v>153</v>
      </c>
      <c r="AY304" s="17" t="s">
        <v>127</v>
      </c>
      <c r="BE304" s="252">
        <f>IF(O304="základní",K304,0)</f>
        <v>0</v>
      </c>
      <c r="BF304" s="252">
        <f>IF(O304="snížená",K304,0)</f>
        <v>0</v>
      </c>
      <c r="BG304" s="252">
        <f>IF(O304="zákl. přenesená",K304,0)</f>
        <v>0</v>
      </c>
      <c r="BH304" s="252">
        <f>IF(O304="sníž. přenesená",K304,0)</f>
        <v>0</v>
      </c>
      <c r="BI304" s="252">
        <f>IF(O304="nulová",K304,0)</f>
        <v>0</v>
      </c>
      <c r="BJ304" s="17" t="s">
        <v>82</v>
      </c>
      <c r="BK304" s="252">
        <f>ROUND(P304*H304,2)</f>
        <v>0</v>
      </c>
      <c r="BL304" s="17" t="s">
        <v>133</v>
      </c>
      <c r="BM304" s="251" t="s">
        <v>237</v>
      </c>
    </row>
    <row r="305" s="2" customFormat="1">
      <c r="A305" s="38"/>
      <c r="B305" s="39"/>
      <c r="C305" s="40"/>
      <c r="D305" s="255" t="s">
        <v>319</v>
      </c>
      <c r="E305" s="40"/>
      <c r="F305" s="297" t="s">
        <v>348</v>
      </c>
      <c r="G305" s="40"/>
      <c r="H305" s="40"/>
      <c r="I305" s="141"/>
      <c r="J305" s="141"/>
      <c r="K305" s="40"/>
      <c r="L305" s="40"/>
      <c r="M305" s="44"/>
      <c r="N305" s="298"/>
      <c r="O305" s="299"/>
      <c r="P305" s="91"/>
      <c r="Q305" s="91"/>
      <c r="R305" s="91"/>
      <c r="S305" s="91"/>
      <c r="T305" s="91"/>
      <c r="U305" s="91"/>
      <c r="V305" s="91"/>
      <c r="W305" s="91"/>
      <c r="X305" s="92"/>
      <c r="Y305" s="38"/>
      <c r="Z305" s="38"/>
      <c r="AA305" s="38"/>
      <c r="AB305" s="38"/>
      <c r="AC305" s="38"/>
      <c r="AD305" s="38"/>
      <c r="AE305" s="38"/>
      <c r="AT305" s="17" t="s">
        <v>319</v>
      </c>
      <c r="AU305" s="17" t="s">
        <v>153</v>
      </c>
    </row>
    <row r="306" s="2" customFormat="1" ht="16.5" customHeight="1">
      <c r="A306" s="38"/>
      <c r="B306" s="39"/>
      <c r="C306" s="238" t="s">
        <v>349</v>
      </c>
      <c r="D306" s="238" t="s">
        <v>129</v>
      </c>
      <c r="E306" s="239" t="s">
        <v>350</v>
      </c>
      <c r="F306" s="240" t="s">
        <v>351</v>
      </c>
      <c r="G306" s="241" t="s">
        <v>318</v>
      </c>
      <c r="H306" s="242">
        <v>15</v>
      </c>
      <c r="I306" s="243"/>
      <c r="J306" s="243"/>
      <c r="K306" s="244">
        <f>ROUND(P306*H306,2)</f>
        <v>0</v>
      </c>
      <c r="L306" s="245"/>
      <c r="M306" s="44"/>
      <c r="N306" s="246" t="s">
        <v>1</v>
      </c>
      <c r="O306" s="247" t="s">
        <v>40</v>
      </c>
      <c r="P306" s="248">
        <f>I306+J306</f>
        <v>0</v>
      </c>
      <c r="Q306" s="248">
        <f>ROUND(I306*H306,2)</f>
        <v>0</v>
      </c>
      <c r="R306" s="248">
        <f>ROUND(J306*H306,2)</f>
        <v>0</v>
      </c>
      <c r="S306" s="91"/>
      <c r="T306" s="249">
        <f>S306*H306</f>
        <v>0</v>
      </c>
      <c r="U306" s="249">
        <v>0</v>
      </c>
      <c r="V306" s="249">
        <f>U306*H306</f>
        <v>0</v>
      </c>
      <c r="W306" s="249">
        <v>0</v>
      </c>
      <c r="X306" s="250">
        <f>W306*H306</f>
        <v>0</v>
      </c>
      <c r="Y306" s="38"/>
      <c r="Z306" s="38"/>
      <c r="AA306" s="38"/>
      <c r="AB306" s="38"/>
      <c r="AC306" s="38"/>
      <c r="AD306" s="38"/>
      <c r="AE306" s="38"/>
      <c r="AR306" s="251" t="s">
        <v>133</v>
      </c>
      <c r="AT306" s="251" t="s">
        <v>129</v>
      </c>
      <c r="AU306" s="251" t="s">
        <v>153</v>
      </c>
      <c r="AY306" s="17" t="s">
        <v>127</v>
      </c>
      <c r="BE306" s="252">
        <f>IF(O306="základní",K306,0)</f>
        <v>0</v>
      </c>
      <c r="BF306" s="252">
        <f>IF(O306="snížená",K306,0)</f>
        <v>0</v>
      </c>
      <c r="BG306" s="252">
        <f>IF(O306="zákl. přenesená",K306,0)</f>
        <v>0</v>
      </c>
      <c r="BH306" s="252">
        <f>IF(O306="sníž. přenesená",K306,0)</f>
        <v>0</v>
      </c>
      <c r="BI306" s="252">
        <f>IF(O306="nulová",K306,0)</f>
        <v>0</v>
      </c>
      <c r="BJ306" s="17" t="s">
        <v>82</v>
      </c>
      <c r="BK306" s="252">
        <f>ROUND(P306*H306,2)</f>
        <v>0</v>
      </c>
      <c r="BL306" s="17" t="s">
        <v>133</v>
      </c>
      <c r="BM306" s="251" t="s">
        <v>249</v>
      </c>
    </row>
    <row r="307" s="2" customFormat="1" ht="16.5" customHeight="1">
      <c r="A307" s="38"/>
      <c r="B307" s="39"/>
      <c r="C307" s="238" t="s">
        <v>352</v>
      </c>
      <c r="D307" s="238" t="s">
        <v>129</v>
      </c>
      <c r="E307" s="239" t="s">
        <v>353</v>
      </c>
      <c r="F307" s="240" t="s">
        <v>354</v>
      </c>
      <c r="G307" s="241" t="s">
        <v>288</v>
      </c>
      <c r="H307" s="242">
        <v>675</v>
      </c>
      <c r="I307" s="243"/>
      <c r="J307" s="243"/>
      <c r="K307" s="244">
        <f>ROUND(P307*H307,2)</f>
        <v>0</v>
      </c>
      <c r="L307" s="245"/>
      <c r="M307" s="44"/>
      <c r="N307" s="246" t="s">
        <v>1</v>
      </c>
      <c r="O307" s="247" t="s">
        <v>40</v>
      </c>
      <c r="P307" s="248">
        <f>I307+J307</f>
        <v>0</v>
      </c>
      <c r="Q307" s="248">
        <f>ROUND(I307*H307,2)</f>
        <v>0</v>
      </c>
      <c r="R307" s="248">
        <f>ROUND(J307*H307,2)</f>
        <v>0</v>
      </c>
      <c r="S307" s="91"/>
      <c r="T307" s="249">
        <f>S307*H307</f>
        <v>0</v>
      </c>
      <c r="U307" s="249">
        <v>0</v>
      </c>
      <c r="V307" s="249">
        <f>U307*H307</f>
        <v>0</v>
      </c>
      <c r="W307" s="249">
        <v>0</v>
      </c>
      <c r="X307" s="250">
        <f>W307*H307</f>
        <v>0</v>
      </c>
      <c r="Y307" s="38"/>
      <c r="Z307" s="38"/>
      <c r="AA307" s="38"/>
      <c r="AB307" s="38"/>
      <c r="AC307" s="38"/>
      <c r="AD307" s="38"/>
      <c r="AE307" s="38"/>
      <c r="AR307" s="251" t="s">
        <v>133</v>
      </c>
      <c r="AT307" s="251" t="s">
        <v>129</v>
      </c>
      <c r="AU307" s="251" t="s">
        <v>153</v>
      </c>
      <c r="AY307" s="17" t="s">
        <v>127</v>
      </c>
      <c r="BE307" s="252">
        <f>IF(O307="základní",K307,0)</f>
        <v>0</v>
      </c>
      <c r="BF307" s="252">
        <f>IF(O307="snížená",K307,0)</f>
        <v>0</v>
      </c>
      <c r="BG307" s="252">
        <f>IF(O307="zákl. přenesená",K307,0)</f>
        <v>0</v>
      </c>
      <c r="BH307" s="252">
        <f>IF(O307="sníž. přenesená",K307,0)</f>
        <v>0</v>
      </c>
      <c r="BI307" s="252">
        <f>IF(O307="nulová",K307,0)</f>
        <v>0</v>
      </c>
      <c r="BJ307" s="17" t="s">
        <v>82</v>
      </c>
      <c r="BK307" s="252">
        <f>ROUND(P307*H307,2)</f>
        <v>0</v>
      </c>
      <c r="BL307" s="17" t="s">
        <v>133</v>
      </c>
      <c r="BM307" s="251" t="s">
        <v>263</v>
      </c>
    </row>
    <row r="308" s="2" customFormat="1" ht="21.75" customHeight="1">
      <c r="A308" s="38"/>
      <c r="B308" s="39"/>
      <c r="C308" s="238" t="s">
        <v>355</v>
      </c>
      <c r="D308" s="238" t="s">
        <v>129</v>
      </c>
      <c r="E308" s="239" t="s">
        <v>356</v>
      </c>
      <c r="F308" s="240" t="s">
        <v>357</v>
      </c>
      <c r="G308" s="241" t="s">
        <v>288</v>
      </c>
      <c r="H308" s="242">
        <v>655</v>
      </c>
      <c r="I308" s="243"/>
      <c r="J308" s="243"/>
      <c r="K308" s="244">
        <f>ROUND(P308*H308,2)</f>
        <v>0</v>
      </c>
      <c r="L308" s="245"/>
      <c r="M308" s="44"/>
      <c r="N308" s="246" t="s">
        <v>1</v>
      </c>
      <c r="O308" s="247" t="s">
        <v>40</v>
      </c>
      <c r="P308" s="248">
        <f>I308+J308</f>
        <v>0</v>
      </c>
      <c r="Q308" s="248">
        <f>ROUND(I308*H308,2)</f>
        <v>0</v>
      </c>
      <c r="R308" s="248">
        <f>ROUND(J308*H308,2)</f>
        <v>0</v>
      </c>
      <c r="S308" s="91"/>
      <c r="T308" s="249">
        <f>S308*H308</f>
        <v>0</v>
      </c>
      <c r="U308" s="249">
        <v>0</v>
      </c>
      <c r="V308" s="249">
        <f>U308*H308</f>
        <v>0</v>
      </c>
      <c r="W308" s="249">
        <v>0</v>
      </c>
      <c r="X308" s="250">
        <f>W308*H308</f>
        <v>0</v>
      </c>
      <c r="Y308" s="38"/>
      <c r="Z308" s="38"/>
      <c r="AA308" s="38"/>
      <c r="AB308" s="38"/>
      <c r="AC308" s="38"/>
      <c r="AD308" s="38"/>
      <c r="AE308" s="38"/>
      <c r="AR308" s="251" t="s">
        <v>133</v>
      </c>
      <c r="AT308" s="251" t="s">
        <v>129</v>
      </c>
      <c r="AU308" s="251" t="s">
        <v>153</v>
      </c>
      <c r="AY308" s="17" t="s">
        <v>127</v>
      </c>
      <c r="BE308" s="252">
        <f>IF(O308="základní",K308,0)</f>
        <v>0</v>
      </c>
      <c r="BF308" s="252">
        <f>IF(O308="snížená",K308,0)</f>
        <v>0</v>
      </c>
      <c r="BG308" s="252">
        <f>IF(O308="zákl. přenesená",K308,0)</f>
        <v>0</v>
      </c>
      <c r="BH308" s="252">
        <f>IF(O308="sníž. přenesená",K308,0)</f>
        <v>0</v>
      </c>
      <c r="BI308" s="252">
        <f>IF(O308="nulová",K308,0)</f>
        <v>0</v>
      </c>
      <c r="BJ308" s="17" t="s">
        <v>82</v>
      </c>
      <c r="BK308" s="252">
        <f>ROUND(P308*H308,2)</f>
        <v>0</v>
      </c>
      <c r="BL308" s="17" t="s">
        <v>133</v>
      </c>
      <c r="BM308" s="251" t="s">
        <v>273</v>
      </c>
    </row>
    <row r="309" s="2" customFormat="1" ht="16.5" customHeight="1">
      <c r="A309" s="38"/>
      <c r="B309" s="39"/>
      <c r="C309" s="238" t="s">
        <v>358</v>
      </c>
      <c r="D309" s="238" t="s">
        <v>129</v>
      </c>
      <c r="E309" s="239" t="s">
        <v>359</v>
      </c>
      <c r="F309" s="240" t="s">
        <v>360</v>
      </c>
      <c r="G309" s="241" t="s">
        <v>288</v>
      </c>
      <c r="H309" s="242">
        <v>125</v>
      </c>
      <c r="I309" s="243"/>
      <c r="J309" s="243"/>
      <c r="K309" s="244">
        <f>ROUND(P309*H309,2)</f>
        <v>0</v>
      </c>
      <c r="L309" s="245"/>
      <c r="M309" s="44"/>
      <c r="N309" s="246" t="s">
        <v>1</v>
      </c>
      <c r="O309" s="247" t="s">
        <v>40</v>
      </c>
      <c r="P309" s="248">
        <f>I309+J309</f>
        <v>0</v>
      </c>
      <c r="Q309" s="248">
        <f>ROUND(I309*H309,2)</f>
        <v>0</v>
      </c>
      <c r="R309" s="248">
        <f>ROUND(J309*H309,2)</f>
        <v>0</v>
      </c>
      <c r="S309" s="91"/>
      <c r="T309" s="249">
        <f>S309*H309</f>
        <v>0</v>
      </c>
      <c r="U309" s="249">
        <v>0</v>
      </c>
      <c r="V309" s="249">
        <f>U309*H309</f>
        <v>0</v>
      </c>
      <c r="W309" s="249">
        <v>0</v>
      </c>
      <c r="X309" s="250">
        <f>W309*H309</f>
        <v>0</v>
      </c>
      <c r="Y309" s="38"/>
      <c r="Z309" s="38"/>
      <c r="AA309" s="38"/>
      <c r="AB309" s="38"/>
      <c r="AC309" s="38"/>
      <c r="AD309" s="38"/>
      <c r="AE309" s="38"/>
      <c r="AR309" s="251" t="s">
        <v>133</v>
      </c>
      <c r="AT309" s="251" t="s">
        <v>129</v>
      </c>
      <c r="AU309" s="251" t="s">
        <v>153</v>
      </c>
      <c r="AY309" s="17" t="s">
        <v>127</v>
      </c>
      <c r="BE309" s="252">
        <f>IF(O309="základní",K309,0)</f>
        <v>0</v>
      </c>
      <c r="BF309" s="252">
        <f>IF(O309="snížená",K309,0)</f>
        <v>0</v>
      </c>
      <c r="BG309" s="252">
        <f>IF(O309="zákl. přenesená",K309,0)</f>
        <v>0</v>
      </c>
      <c r="BH309" s="252">
        <f>IF(O309="sníž. přenesená",K309,0)</f>
        <v>0</v>
      </c>
      <c r="BI309" s="252">
        <f>IF(O309="nulová",K309,0)</f>
        <v>0</v>
      </c>
      <c r="BJ309" s="17" t="s">
        <v>82</v>
      </c>
      <c r="BK309" s="252">
        <f>ROUND(P309*H309,2)</f>
        <v>0</v>
      </c>
      <c r="BL309" s="17" t="s">
        <v>133</v>
      </c>
      <c r="BM309" s="251" t="s">
        <v>285</v>
      </c>
    </row>
    <row r="310" s="2" customFormat="1" ht="21.75" customHeight="1">
      <c r="A310" s="38"/>
      <c r="B310" s="39"/>
      <c r="C310" s="238" t="s">
        <v>361</v>
      </c>
      <c r="D310" s="238" t="s">
        <v>129</v>
      </c>
      <c r="E310" s="239" t="s">
        <v>362</v>
      </c>
      <c r="F310" s="240" t="s">
        <v>363</v>
      </c>
      <c r="G310" s="241" t="s">
        <v>318</v>
      </c>
      <c r="H310" s="242">
        <v>3</v>
      </c>
      <c r="I310" s="243"/>
      <c r="J310" s="243"/>
      <c r="K310" s="244">
        <f>ROUND(P310*H310,2)</f>
        <v>0</v>
      </c>
      <c r="L310" s="245"/>
      <c r="M310" s="44"/>
      <c r="N310" s="246" t="s">
        <v>1</v>
      </c>
      <c r="O310" s="247" t="s">
        <v>40</v>
      </c>
      <c r="P310" s="248">
        <f>I310+J310</f>
        <v>0</v>
      </c>
      <c r="Q310" s="248">
        <f>ROUND(I310*H310,2)</f>
        <v>0</v>
      </c>
      <c r="R310" s="248">
        <f>ROUND(J310*H310,2)</f>
        <v>0</v>
      </c>
      <c r="S310" s="91"/>
      <c r="T310" s="249">
        <f>S310*H310</f>
        <v>0</v>
      </c>
      <c r="U310" s="249">
        <v>0</v>
      </c>
      <c r="V310" s="249">
        <f>U310*H310</f>
        <v>0</v>
      </c>
      <c r="W310" s="249">
        <v>0</v>
      </c>
      <c r="X310" s="250">
        <f>W310*H310</f>
        <v>0</v>
      </c>
      <c r="Y310" s="38"/>
      <c r="Z310" s="38"/>
      <c r="AA310" s="38"/>
      <c r="AB310" s="38"/>
      <c r="AC310" s="38"/>
      <c r="AD310" s="38"/>
      <c r="AE310" s="38"/>
      <c r="AR310" s="251" t="s">
        <v>133</v>
      </c>
      <c r="AT310" s="251" t="s">
        <v>129</v>
      </c>
      <c r="AU310" s="251" t="s">
        <v>153</v>
      </c>
      <c r="AY310" s="17" t="s">
        <v>127</v>
      </c>
      <c r="BE310" s="252">
        <f>IF(O310="základní",K310,0)</f>
        <v>0</v>
      </c>
      <c r="BF310" s="252">
        <f>IF(O310="snížená",K310,0)</f>
        <v>0</v>
      </c>
      <c r="BG310" s="252">
        <f>IF(O310="zákl. přenesená",K310,0)</f>
        <v>0</v>
      </c>
      <c r="BH310" s="252">
        <f>IF(O310="sníž. přenesená",K310,0)</f>
        <v>0</v>
      </c>
      <c r="BI310" s="252">
        <f>IF(O310="nulová",K310,0)</f>
        <v>0</v>
      </c>
      <c r="BJ310" s="17" t="s">
        <v>82</v>
      </c>
      <c r="BK310" s="252">
        <f>ROUND(P310*H310,2)</f>
        <v>0</v>
      </c>
      <c r="BL310" s="17" t="s">
        <v>133</v>
      </c>
      <c r="BM310" s="251" t="s">
        <v>300</v>
      </c>
    </row>
    <row r="311" s="2" customFormat="1" ht="33" customHeight="1">
      <c r="A311" s="38"/>
      <c r="B311" s="39"/>
      <c r="C311" s="238" t="s">
        <v>364</v>
      </c>
      <c r="D311" s="238" t="s">
        <v>129</v>
      </c>
      <c r="E311" s="239" t="s">
        <v>365</v>
      </c>
      <c r="F311" s="240" t="s">
        <v>366</v>
      </c>
      <c r="G311" s="241" t="s">
        <v>318</v>
      </c>
      <c r="H311" s="242">
        <v>38</v>
      </c>
      <c r="I311" s="243"/>
      <c r="J311" s="243"/>
      <c r="K311" s="244">
        <f>ROUND(P311*H311,2)</f>
        <v>0</v>
      </c>
      <c r="L311" s="245"/>
      <c r="M311" s="44"/>
      <c r="N311" s="246" t="s">
        <v>1</v>
      </c>
      <c r="O311" s="247" t="s">
        <v>40</v>
      </c>
      <c r="P311" s="248">
        <f>I311+J311</f>
        <v>0</v>
      </c>
      <c r="Q311" s="248">
        <f>ROUND(I311*H311,2)</f>
        <v>0</v>
      </c>
      <c r="R311" s="248">
        <f>ROUND(J311*H311,2)</f>
        <v>0</v>
      </c>
      <c r="S311" s="91"/>
      <c r="T311" s="249">
        <f>S311*H311</f>
        <v>0</v>
      </c>
      <c r="U311" s="249">
        <v>0</v>
      </c>
      <c r="V311" s="249">
        <f>U311*H311</f>
        <v>0</v>
      </c>
      <c r="W311" s="249">
        <v>0</v>
      </c>
      <c r="X311" s="250">
        <f>W311*H311</f>
        <v>0</v>
      </c>
      <c r="Y311" s="38"/>
      <c r="Z311" s="38"/>
      <c r="AA311" s="38"/>
      <c r="AB311" s="38"/>
      <c r="AC311" s="38"/>
      <c r="AD311" s="38"/>
      <c r="AE311" s="38"/>
      <c r="AR311" s="251" t="s">
        <v>133</v>
      </c>
      <c r="AT311" s="251" t="s">
        <v>129</v>
      </c>
      <c r="AU311" s="251" t="s">
        <v>153</v>
      </c>
      <c r="AY311" s="17" t="s">
        <v>127</v>
      </c>
      <c r="BE311" s="252">
        <f>IF(O311="základní",K311,0)</f>
        <v>0</v>
      </c>
      <c r="BF311" s="252">
        <f>IF(O311="snížená",K311,0)</f>
        <v>0</v>
      </c>
      <c r="BG311" s="252">
        <f>IF(O311="zákl. přenesená",K311,0)</f>
        <v>0</v>
      </c>
      <c r="BH311" s="252">
        <f>IF(O311="sníž. přenesená",K311,0)</f>
        <v>0</v>
      </c>
      <c r="BI311" s="252">
        <f>IF(O311="nulová",K311,0)</f>
        <v>0</v>
      </c>
      <c r="BJ311" s="17" t="s">
        <v>82</v>
      </c>
      <c r="BK311" s="252">
        <f>ROUND(P311*H311,2)</f>
        <v>0</v>
      </c>
      <c r="BL311" s="17" t="s">
        <v>133</v>
      </c>
      <c r="BM311" s="251" t="s">
        <v>315</v>
      </c>
    </row>
    <row r="312" s="2" customFormat="1" ht="16.5" customHeight="1">
      <c r="A312" s="38"/>
      <c r="B312" s="39"/>
      <c r="C312" s="238" t="s">
        <v>367</v>
      </c>
      <c r="D312" s="238" t="s">
        <v>129</v>
      </c>
      <c r="E312" s="239" t="s">
        <v>368</v>
      </c>
      <c r="F312" s="240" t="s">
        <v>369</v>
      </c>
      <c r="G312" s="241" t="s">
        <v>318</v>
      </c>
      <c r="H312" s="242">
        <v>90</v>
      </c>
      <c r="I312" s="243"/>
      <c r="J312" s="243"/>
      <c r="K312" s="244">
        <f>ROUND(P312*H312,2)</f>
        <v>0</v>
      </c>
      <c r="L312" s="245"/>
      <c r="M312" s="44"/>
      <c r="N312" s="246" t="s">
        <v>1</v>
      </c>
      <c r="O312" s="247" t="s">
        <v>40</v>
      </c>
      <c r="P312" s="248">
        <f>I312+J312</f>
        <v>0</v>
      </c>
      <c r="Q312" s="248">
        <f>ROUND(I312*H312,2)</f>
        <v>0</v>
      </c>
      <c r="R312" s="248">
        <f>ROUND(J312*H312,2)</f>
        <v>0</v>
      </c>
      <c r="S312" s="91"/>
      <c r="T312" s="249">
        <f>S312*H312</f>
        <v>0</v>
      </c>
      <c r="U312" s="249">
        <v>0</v>
      </c>
      <c r="V312" s="249">
        <f>U312*H312</f>
        <v>0</v>
      </c>
      <c r="W312" s="249">
        <v>0</v>
      </c>
      <c r="X312" s="250">
        <f>W312*H312</f>
        <v>0</v>
      </c>
      <c r="Y312" s="38"/>
      <c r="Z312" s="38"/>
      <c r="AA312" s="38"/>
      <c r="AB312" s="38"/>
      <c r="AC312" s="38"/>
      <c r="AD312" s="38"/>
      <c r="AE312" s="38"/>
      <c r="AR312" s="251" t="s">
        <v>133</v>
      </c>
      <c r="AT312" s="251" t="s">
        <v>129</v>
      </c>
      <c r="AU312" s="251" t="s">
        <v>153</v>
      </c>
      <c r="AY312" s="17" t="s">
        <v>127</v>
      </c>
      <c r="BE312" s="252">
        <f>IF(O312="základní",K312,0)</f>
        <v>0</v>
      </c>
      <c r="BF312" s="252">
        <f>IF(O312="snížená",K312,0)</f>
        <v>0</v>
      </c>
      <c r="BG312" s="252">
        <f>IF(O312="zákl. přenesená",K312,0)</f>
        <v>0</v>
      </c>
      <c r="BH312" s="252">
        <f>IF(O312="sníž. přenesená",K312,0)</f>
        <v>0</v>
      </c>
      <c r="BI312" s="252">
        <f>IF(O312="nulová",K312,0)</f>
        <v>0</v>
      </c>
      <c r="BJ312" s="17" t="s">
        <v>82</v>
      </c>
      <c r="BK312" s="252">
        <f>ROUND(P312*H312,2)</f>
        <v>0</v>
      </c>
      <c r="BL312" s="17" t="s">
        <v>133</v>
      </c>
      <c r="BM312" s="251" t="s">
        <v>325</v>
      </c>
    </row>
    <row r="313" s="2" customFormat="1" ht="16.5" customHeight="1">
      <c r="A313" s="38"/>
      <c r="B313" s="39"/>
      <c r="C313" s="238" t="s">
        <v>370</v>
      </c>
      <c r="D313" s="238" t="s">
        <v>129</v>
      </c>
      <c r="E313" s="239" t="s">
        <v>371</v>
      </c>
      <c r="F313" s="240" t="s">
        <v>372</v>
      </c>
      <c r="G313" s="241" t="s">
        <v>318</v>
      </c>
      <c r="H313" s="242">
        <v>255</v>
      </c>
      <c r="I313" s="243"/>
      <c r="J313" s="243"/>
      <c r="K313" s="244">
        <f>ROUND(P313*H313,2)</f>
        <v>0</v>
      </c>
      <c r="L313" s="245"/>
      <c r="M313" s="44"/>
      <c r="N313" s="246" t="s">
        <v>1</v>
      </c>
      <c r="O313" s="247" t="s">
        <v>40</v>
      </c>
      <c r="P313" s="248">
        <f>I313+J313</f>
        <v>0</v>
      </c>
      <c r="Q313" s="248">
        <f>ROUND(I313*H313,2)</f>
        <v>0</v>
      </c>
      <c r="R313" s="248">
        <f>ROUND(J313*H313,2)</f>
        <v>0</v>
      </c>
      <c r="S313" s="91"/>
      <c r="T313" s="249">
        <f>S313*H313</f>
        <v>0</v>
      </c>
      <c r="U313" s="249">
        <v>0</v>
      </c>
      <c r="V313" s="249">
        <f>U313*H313</f>
        <v>0</v>
      </c>
      <c r="W313" s="249">
        <v>0</v>
      </c>
      <c r="X313" s="250">
        <f>W313*H313</f>
        <v>0</v>
      </c>
      <c r="Y313" s="38"/>
      <c r="Z313" s="38"/>
      <c r="AA313" s="38"/>
      <c r="AB313" s="38"/>
      <c r="AC313" s="38"/>
      <c r="AD313" s="38"/>
      <c r="AE313" s="38"/>
      <c r="AR313" s="251" t="s">
        <v>133</v>
      </c>
      <c r="AT313" s="251" t="s">
        <v>129</v>
      </c>
      <c r="AU313" s="251" t="s">
        <v>153</v>
      </c>
      <c r="AY313" s="17" t="s">
        <v>127</v>
      </c>
      <c r="BE313" s="252">
        <f>IF(O313="základní",K313,0)</f>
        <v>0</v>
      </c>
      <c r="BF313" s="252">
        <f>IF(O313="snížená",K313,0)</f>
        <v>0</v>
      </c>
      <c r="BG313" s="252">
        <f>IF(O313="zákl. přenesená",K313,0)</f>
        <v>0</v>
      </c>
      <c r="BH313" s="252">
        <f>IF(O313="sníž. přenesená",K313,0)</f>
        <v>0</v>
      </c>
      <c r="BI313" s="252">
        <f>IF(O313="nulová",K313,0)</f>
        <v>0</v>
      </c>
      <c r="BJ313" s="17" t="s">
        <v>82</v>
      </c>
      <c r="BK313" s="252">
        <f>ROUND(P313*H313,2)</f>
        <v>0</v>
      </c>
      <c r="BL313" s="17" t="s">
        <v>133</v>
      </c>
      <c r="BM313" s="251" t="s">
        <v>333</v>
      </c>
    </row>
    <row r="314" s="2" customFormat="1" ht="33" customHeight="1">
      <c r="A314" s="38"/>
      <c r="B314" s="39"/>
      <c r="C314" s="238" t="s">
        <v>373</v>
      </c>
      <c r="D314" s="238" t="s">
        <v>129</v>
      </c>
      <c r="E314" s="239" t="s">
        <v>374</v>
      </c>
      <c r="F314" s="240" t="s">
        <v>375</v>
      </c>
      <c r="G314" s="241" t="s">
        <v>318</v>
      </c>
      <c r="H314" s="242">
        <v>3</v>
      </c>
      <c r="I314" s="243"/>
      <c r="J314" s="243"/>
      <c r="K314" s="244">
        <f>ROUND(P314*H314,2)</f>
        <v>0</v>
      </c>
      <c r="L314" s="245"/>
      <c r="M314" s="44"/>
      <c r="N314" s="246" t="s">
        <v>1</v>
      </c>
      <c r="O314" s="247" t="s">
        <v>40</v>
      </c>
      <c r="P314" s="248">
        <f>I314+J314</f>
        <v>0</v>
      </c>
      <c r="Q314" s="248">
        <f>ROUND(I314*H314,2)</f>
        <v>0</v>
      </c>
      <c r="R314" s="248">
        <f>ROUND(J314*H314,2)</f>
        <v>0</v>
      </c>
      <c r="S314" s="91"/>
      <c r="T314" s="249">
        <f>S314*H314</f>
        <v>0</v>
      </c>
      <c r="U314" s="249">
        <v>0</v>
      </c>
      <c r="V314" s="249">
        <f>U314*H314</f>
        <v>0</v>
      </c>
      <c r="W314" s="249">
        <v>0</v>
      </c>
      <c r="X314" s="250">
        <f>W314*H314</f>
        <v>0</v>
      </c>
      <c r="Y314" s="38"/>
      <c r="Z314" s="38"/>
      <c r="AA314" s="38"/>
      <c r="AB314" s="38"/>
      <c r="AC314" s="38"/>
      <c r="AD314" s="38"/>
      <c r="AE314" s="38"/>
      <c r="AR314" s="251" t="s">
        <v>133</v>
      </c>
      <c r="AT314" s="251" t="s">
        <v>129</v>
      </c>
      <c r="AU314" s="251" t="s">
        <v>153</v>
      </c>
      <c r="AY314" s="17" t="s">
        <v>127</v>
      </c>
      <c r="BE314" s="252">
        <f>IF(O314="základní",K314,0)</f>
        <v>0</v>
      </c>
      <c r="BF314" s="252">
        <f>IF(O314="snížená",K314,0)</f>
        <v>0</v>
      </c>
      <c r="BG314" s="252">
        <f>IF(O314="zákl. přenesená",K314,0)</f>
        <v>0</v>
      </c>
      <c r="BH314" s="252">
        <f>IF(O314="sníž. přenesená",K314,0)</f>
        <v>0</v>
      </c>
      <c r="BI314" s="252">
        <f>IF(O314="nulová",K314,0)</f>
        <v>0</v>
      </c>
      <c r="BJ314" s="17" t="s">
        <v>82</v>
      </c>
      <c r="BK314" s="252">
        <f>ROUND(P314*H314,2)</f>
        <v>0</v>
      </c>
      <c r="BL314" s="17" t="s">
        <v>133</v>
      </c>
      <c r="BM314" s="251" t="s">
        <v>341</v>
      </c>
    </row>
    <row r="315" s="2" customFormat="1" ht="16.5" customHeight="1">
      <c r="A315" s="38"/>
      <c r="B315" s="39"/>
      <c r="C315" s="238" t="s">
        <v>376</v>
      </c>
      <c r="D315" s="238" t="s">
        <v>129</v>
      </c>
      <c r="E315" s="239" t="s">
        <v>377</v>
      </c>
      <c r="F315" s="240" t="s">
        <v>378</v>
      </c>
      <c r="G315" s="241" t="s">
        <v>288</v>
      </c>
      <c r="H315" s="242">
        <v>476</v>
      </c>
      <c r="I315" s="243"/>
      <c r="J315" s="243"/>
      <c r="K315" s="244">
        <f>ROUND(P315*H315,2)</f>
        <v>0</v>
      </c>
      <c r="L315" s="245"/>
      <c r="M315" s="44"/>
      <c r="N315" s="246" t="s">
        <v>1</v>
      </c>
      <c r="O315" s="247" t="s">
        <v>40</v>
      </c>
      <c r="P315" s="248">
        <f>I315+J315</f>
        <v>0</v>
      </c>
      <c r="Q315" s="248">
        <f>ROUND(I315*H315,2)</f>
        <v>0</v>
      </c>
      <c r="R315" s="248">
        <f>ROUND(J315*H315,2)</f>
        <v>0</v>
      </c>
      <c r="S315" s="91"/>
      <c r="T315" s="249">
        <f>S315*H315</f>
        <v>0</v>
      </c>
      <c r="U315" s="249">
        <v>0</v>
      </c>
      <c r="V315" s="249">
        <f>U315*H315</f>
        <v>0</v>
      </c>
      <c r="W315" s="249">
        <v>0</v>
      </c>
      <c r="X315" s="250">
        <f>W315*H315</f>
        <v>0</v>
      </c>
      <c r="Y315" s="38"/>
      <c r="Z315" s="38"/>
      <c r="AA315" s="38"/>
      <c r="AB315" s="38"/>
      <c r="AC315" s="38"/>
      <c r="AD315" s="38"/>
      <c r="AE315" s="38"/>
      <c r="AR315" s="251" t="s">
        <v>379</v>
      </c>
      <c r="AT315" s="251" t="s">
        <v>129</v>
      </c>
      <c r="AU315" s="251" t="s">
        <v>153</v>
      </c>
      <c r="AY315" s="17" t="s">
        <v>127</v>
      </c>
      <c r="BE315" s="252">
        <f>IF(O315="základní",K315,0)</f>
        <v>0</v>
      </c>
      <c r="BF315" s="252">
        <f>IF(O315="snížená",K315,0)</f>
        <v>0</v>
      </c>
      <c r="BG315" s="252">
        <f>IF(O315="zákl. přenesená",K315,0)</f>
        <v>0</v>
      </c>
      <c r="BH315" s="252">
        <f>IF(O315="sníž. přenesená",K315,0)</f>
        <v>0</v>
      </c>
      <c r="BI315" s="252">
        <f>IF(O315="nulová",K315,0)</f>
        <v>0</v>
      </c>
      <c r="BJ315" s="17" t="s">
        <v>82</v>
      </c>
      <c r="BK315" s="252">
        <f>ROUND(P315*H315,2)</f>
        <v>0</v>
      </c>
      <c r="BL315" s="17" t="s">
        <v>379</v>
      </c>
      <c r="BM315" s="251" t="s">
        <v>380</v>
      </c>
    </row>
    <row r="316" s="2" customFormat="1" ht="16.5" customHeight="1">
      <c r="A316" s="38"/>
      <c r="B316" s="39"/>
      <c r="C316" s="286" t="s">
        <v>381</v>
      </c>
      <c r="D316" s="286" t="s">
        <v>201</v>
      </c>
      <c r="E316" s="287" t="s">
        <v>382</v>
      </c>
      <c r="F316" s="288" t="s">
        <v>383</v>
      </c>
      <c r="G316" s="289" t="s">
        <v>288</v>
      </c>
      <c r="H316" s="290">
        <v>476</v>
      </c>
      <c r="I316" s="291"/>
      <c r="J316" s="292"/>
      <c r="K316" s="293">
        <f>ROUND(P316*H316,2)</f>
        <v>0</v>
      </c>
      <c r="L316" s="294"/>
      <c r="M316" s="295"/>
      <c r="N316" s="296" t="s">
        <v>1</v>
      </c>
      <c r="O316" s="247" t="s">
        <v>40</v>
      </c>
      <c r="P316" s="248">
        <f>I316+J316</f>
        <v>0</v>
      </c>
      <c r="Q316" s="248">
        <f>ROUND(I316*H316,2)</f>
        <v>0</v>
      </c>
      <c r="R316" s="248">
        <f>ROUND(J316*H316,2)</f>
        <v>0</v>
      </c>
      <c r="S316" s="91"/>
      <c r="T316" s="249">
        <f>S316*H316</f>
        <v>0</v>
      </c>
      <c r="U316" s="249">
        <v>2.0000000000000002E-05</v>
      </c>
      <c r="V316" s="249">
        <f>U316*H316</f>
        <v>0.0095200000000000007</v>
      </c>
      <c r="W316" s="249">
        <v>0</v>
      </c>
      <c r="X316" s="250">
        <f>W316*H316</f>
        <v>0</v>
      </c>
      <c r="Y316" s="38"/>
      <c r="Z316" s="38"/>
      <c r="AA316" s="38"/>
      <c r="AB316" s="38"/>
      <c r="AC316" s="38"/>
      <c r="AD316" s="38"/>
      <c r="AE316" s="38"/>
      <c r="AR316" s="251" t="s">
        <v>384</v>
      </c>
      <c r="AT316" s="251" t="s">
        <v>201</v>
      </c>
      <c r="AU316" s="251" t="s">
        <v>153</v>
      </c>
      <c r="AY316" s="17" t="s">
        <v>127</v>
      </c>
      <c r="BE316" s="252">
        <f>IF(O316="základní",K316,0)</f>
        <v>0</v>
      </c>
      <c r="BF316" s="252">
        <f>IF(O316="snížená",K316,0)</f>
        <v>0</v>
      </c>
      <c r="BG316" s="252">
        <f>IF(O316="zákl. přenesená",K316,0)</f>
        <v>0</v>
      </c>
      <c r="BH316" s="252">
        <f>IF(O316="sníž. přenesená",K316,0)</f>
        <v>0</v>
      </c>
      <c r="BI316" s="252">
        <f>IF(O316="nulová",K316,0)</f>
        <v>0</v>
      </c>
      <c r="BJ316" s="17" t="s">
        <v>82</v>
      </c>
      <c r="BK316" s="252">
        <f>ROUND(P316*H316,2)</f>
        <v>0</v>
      </c>
      <c r="BL316" s="17" t="s">
        <v>384</v>
      </c>
      <c r="BM316" s="251" t="s">
        <v>385</v>
      </c>
    </row>
    <row r="317" s="2" customFormat="1" ht="21.75" customHeight="1">
      <c r="A317" s="38"/>
      <c r="B317" s="39"/>
      <c r="C317" s="238" t="s">
        <v>386</v>
      </c>
      <c r="D317" s="238" t="s">
        <v>129</v>
      </c>
      <c r="E317" s="239" t="s">
        <v>387</v>
      </c>
      <c r="F317" s="240" t="s">
        <v>388</v>
      </c>
      <c r="G317" s="241" t="s">
        <v>288</v>
      </c>
      <c r="H317" s="242">
        <v>240</v>
      </c>
      <c r="I317" s="243"/>
      <c r="J317" s="243"/>
      <c r="K317" s="244">
        <f>ROUND(P317*H317,2)</f>
        <v>0</v>
      </c>
      <c r="L317" s="245"/>
      <c r="M317" s="44"/>
      <c r="N317" s="246" t="s">
        <v>1</v>
      </c>
      <c r="O317" s="247" t="s">
        <v>40</v>
      </c>
      <c r="P317" s="248">
        <f>I317+J317</f>
        <v>0</v>
      </c>
      <c r="Q317" s="248">
        <f>ROUND(I317*H317,2)</f>
        <v>0</v>
      </c>
      <c r="R317" s="248">
        <f>ROUND(J317*H317,2)</f>
        <v>0</v>
      </c>
      <c r="S317" s="91"/>
      <c r="T317" s="249">
        <f>S317*H317</f>
        <v>0</v>
      </c>
      <c r="U317" s="249">
        <v>0</v>
      </c>
      <c r="V317" s="249">
        <f>U317*H317</f>
        <v>0</v>
      </c>
      <c r="W317" s="249">
        <v>0</v>
      </c>
      <c r="X317" s="250">
        <f>W317*H317</f>
        <v>0</v>
      </c>
      <c r="Y317" s="38"/>
      <c r="Z317" s="38"/>
      <c r="AA317" s="38"/>
      <c r="AB317" s="38"/>
      <c r="AC317" s="38"/>
      <c r="AD317" s="38"/>
      <c r="AE317" s="38"/>
      <c r="AR317" s="251" t="s">
        <v>133</v>
      </c>
      <c r="AT317" s="251" t="s">
        <v>129</v>
      </c>
      <c r="AU317" s="251" t="s">
        <v>153</v>
      </c>
      <c r="AY317" s="17" t="s">
        <v>127</v>
      </c>
      <c r="BE317" s="252">
        <f>IF(O317="základní",K317,0)</f>
        <v>0</v>
      </c>
      <c r="BF317" s="252">
        <f>IF(O317="snížená",K317,0)</f>
        <v>0</v>
      </c>
      <c r="BG317" s="252">
        <f>IF(O317="zákl. přenesená",K317,0)</f>
        <v>0</v>
      </c>
      <c r="BH317" s="252">
        <f>IF(O317="sníž. přenesená",K317,0)</f>
        <v>0</v>
      </c>
      <c r="BI317" s="252">
        <f>IF(O317="nulová",K317,0)</f>
        <v>0</v>
      </c>
      <c r="BJ317" s="17" t="s">
        <v>82</v>
      </c>
      <c r="BK317" s="252">
        <f>ROUND(P317*H317,2)</f>
        <v>0</v>
      </c>
      <c r="BL317" s="17" t="s">
        <v>133</v>
      </c>
      <c r="BM317" s="251" t="s">
        <v>355</v>
      </c>
    </row>
    <row r="318" s="2" customFormat="1" ht="21.75" customHeight="1">
      <c r="A318" s="38"/>
      <c r="B318" s="39"/>
      <c r="C318" s="238" t="s">
        <v>389</v>
      </c>
      <c r="D318" s="238" t="s">
        <v>129</v>
      </c>
      <c r="E318" s="239" t="s">
        <v>390</v>
      </c>
      <c r="F318" s="240" t="s">
        <v>391</v>
      </c>
      <c r="G318" s="241" t="s">
        <v>318</v>
      </c>
      <c r="H318" s="242">
        <v>5</v>
      </c>
      <c r="I318" s="243"/>
      <c r="J318" s="243"/>
      <c r="K318" s="244">
        <f>ROUND(P318*H318,2)</f>
        <v>0</v>
      </c>
      <c r="L318" s="245"/>
      <c r="M318" s="44"/>
      <c r="N318" s="246" t="s">
        <v>1</v>
      </c>
      <c r="O318" s="247" t="s">
        <v>40</v>
      </c>
      <c r="P318" s="248">
        <f>I318+J318</f>
        <v>0</v>
      </c>
      <c r="Q318" s="248">
        <f>ROUND(I318*H318,2)</f>
        <v>0</v>
      </c>
      <c r="R318" s="248">
        <f>ROUND(J318*H318,2)</f>
        <v>0</v>
      </c>
      <c r="S318" s="91"/>
      <c r="T318" s="249">
        <f>S318*H318</f>
        <v>0</v>
      </c>
      <c r="U318" s="249">
        <v>0</v>
      </c>
      <c r="V318" s="249">
        <f>U318*H318</f>
        <v>0</v>
      </c>
      <c r="W318" s="249">
        <v>0</v>
      </c>
      <c r="X318" s="250">
        <f>W318*H318</f>
        <v>0</v>
      </c>
      <c r="Y318" s="38"/>
      <c r="Z318" s="38"/>
      <c r="AA318" s="38"/>
      <c r="AB318" s="38"/>
      <c r="AC318" s="38"/>
      <c r="AD318" s="38"/>
      <c r="AE318" s="38"/>
      <c r="AR318" s="251" t="s">
        <v>133</v>
      </c>
      <c r="AT318" s="251" t="s">
        <v>129</v>
      </c>
      <c r="AU318" s="251" t="s">
        <v>153</v>
      </c>
      <c r="AY318" s="17" t="s">
        <v>127</v>
      </c>
      <c r="BE318" s="252">
        <f>IF(O318="základní",K318,0)</f>
        <v>0</v>
      </c>
      <c r="BF318" s="252">
        <f>IF(O318="snížená",K318,0)</f>
        <v>0</v>
      </c>
      <c r="BG318" s="252">
        <f>IF(O318="zákl. přenesená",K318,0)</f>
        <v>0</v>
      </c>
      <c r="BH318" s="252">
        <f>IF(O318="sníž. přenesená",K318,0)</f>
        <v>0</v>
      </c>
      <c r="BI318" s="252">
        <f>IF(O318="nulová",K318,0)</f>
        <v>0</v>
      </c>
      <c r="BJ318" s="17" t="s">
        <v>82</v>
      </c>
      <c r="BK318" s="252">
        <f>ROUND(P318*H318,2)</f>
        <v>0</v>
      </c>
      <c r="BL318" s="17" t="s">
        <v>133</v>
      </c>
      <c r="BM318" s="251" t="s">
        <v>361</v>
      </c>
    </row>
    <row r="319" s="2" customFormat="1" ht="21.75" customHeight="1">
      <c r="A319" s="38"/>
      <c r="B319" s="39"/>
      <c r="C319" s="238" t="s">
        <v>392</v>
      </c>
      <c r="D319" s="238" t="s">
        <v>129</v>
      </c>
      <c r="E319" s="239" t="s">
        <v>393</v>
      </c>
      <c r="F319" s="240" t="s">
        <v>394</v>
      </c>
      <c r="G319" s="241" t="s">
        <v>288</v>
      </c>
      <c r="H319" s="242">
        <v>16</v>
      </c>
      <c r="I319" s="243"/>
      <c r="J319" s="243"/>
      <c r="K319" s="244">
        <f>ROUND(P319*H319,2)</f>
        <v>0</v>
      </c>
      <c r="L319" s="245"/>
      <c r="M319" s="44"/>
      <c r="N319" s="246" t="s">
        <v>1</v>
      </c>
      <c r="O319" s="247" t="s">
        <v>40</v>
      </c>
      <c r="P319" s="248">
        <f>I319+J319</f>
        <v>0</v>
      </c>
      <c r="Q319" s="248">
        <f>ROUND(I319*H319,2)</f>
        <v>0</v>
      </c>
      <c r="R319" s="248">
        <f>ROUND(J319*H319,2)</f>
        <v>0</v>
      </c>
      <c r="S319" s="91"/>
      <c r="T319" s="249">
        <f>S319*H319</f>
        <v>0</v>
      </c>
      <c r="U319" s="249">
        <v>0</v>
      </c>
      <c r="V319" s="249">
        <f>U319*H319</f>
        <v>0</v>
      </c>
      <c r="W319" s="249">
        <v>0</v>
      </c>
      <c r="X319" s="250">
        <f>W319*H319</f>
        <v>0</v>
      </c>
      <c r="Y319" s="38"/>
      <c r="Z319" s="38"/>
      <c r="AA319" s="38"/>
      <c r="AB319" s="38"/>
      <c r="AC319" s="38"/>
      <c r="AD319" s="38"/>
      <c r="AE319" s="38"/>
      <c r="AR319" s="251" t="s">
        <v>133</v>
      </c>
      <c r="AT319" s="251" t="s">
        <v>129</v>
      </c>
      <c r="AU319" s="251" t="s">
        <v>153</v>
      </c>
      <c r="AY319" s="17" t="s">
        <v>127</v>
      </c>
      <c r="BE319" s="252">
        <f>IF(O319="základní",K319,0)</f>
        <v>0</v>
      </c>
      <c r="BF319" s="252">
        <f>IF(O319="snížená",K319,0)</f>
        <v>0</v>
      </c>
      <c r="BG319" s="252">
        <f>IF(O319="zákl. přenesená",K319,0)</f>
        <v>0</v>
      </c>
      <c r="BH319" s="252">
        <f>IF(O319="sníž. přenesená",K319,0)</f>
        <v>0</v>
      </c>
      <c r="BI319" s="252">
        <f>IF(O319="nulová",K319,0)</f>
        <v>0</v>
      </c>
      <c r="BJ319" s="17" t="s">
        <v>82</v>
      </c>
      <c r="BK319" s="252">
        <f>ROUND(P319*H319,2)</f>
        <v>0</v>
      </c>
      <c r="BL319" s="17" t="s">
        <v>133</v>
      </c>
      <c r="BM319" s="251" t="s">
        <v>367</v>
      </c>
    </row>
    <row r="320" s="2" customFormat="1" ht="16.5" customHeight="1">
      <c r="A320" s="38"/>
      <c r="B320" s="39"/>
      <c r="C320" s="238" t="s">
        <v>395</v>
      </c>
      <c r="D320" s="238" t="s">
        <v>129</v>
      </c>
      <c r="E320" s="239" t="s">
        <v>396</v>
      </c>
      <c r="F320" s="240" t="s">
        <v>397</v>
      </c>
      <c r="G320" s="241" t="s">
        <v>288</v>
      </c>
      <c r="H320" s="242">
        <v>256</v>
      </c>
      <c r="I320" s="243"/>
      <c r="J320" s="243"/>
      <c r="K320" s="244">
        <f>ROUND(P320*H320,2)</f>
        <v>0</v>
      </c>
      <c r="L320" s="245"/>
      <c r="M320" s="44"/>
      <c r="N320" s="246" t="s">
        <v>1</v>
      </c>
      <c r="O320" s="247" t="s">
        <v>40</v>
      </c>
      <c r="P320" s="248">
        <f>I320+J320</f>
        <v>0</v>
      </c>
      <c r="Q320" s="248">
        <f>ROUND(I320*H320,2)</f>
        <v>0</v>
      </c>
      <c r="R320" s="248">
        <f>ROUND(J320*H320,2)</f>
        <v>0</v>
      </c>
      <c r="S320" s="91"/>
      <c r="T320" s="249">
        <f>S320*H320</f>
        <v>0</v>
      </c>
      <c r="U320" s="249">
        <v>0</v>
      </c>
      <c r="V320" s="249">
        <f>U320*H320</f>
        <v>0</v>
      </c>
      <c r="W320" s="249">
        <v>0</v>
      </c>
      <c r="X320" s="250">
        <f>W320*H320</f>
        <v>0</v>
      </c>
      <c r="Y320" s="38"/>
      <c r="Z320" s="38"/>
      <c r="AA320" s="38"/>
      <c r="AB320" s="38"/>
      <c r="AC320" s="38"/>
      <c r="AD320" s="38"/>
      <c r="AE320" s="38"/>
      <c r="AR320" s="251" t="s">
        <v>133</v>
      </c>
      <c r="AT320" s="251" t="s">
        <v>129</v>
      </c>
      <c r="AU320" s="251" t="s">
        <v>153</v>
      </c>
      <c r="AY320" s="17" t="s">
        <v>127</v>
      </c>
      <c r="BE320" s="252">
        <f>IF(O320="základní",K320,0)</f>
        <v>0</v>
      </c>
      <c r="BF320" s="252">
        <f>IF(O320="snížená",K320,0)</f>
        <v>0</v>
      </c>
      <c r="BG320" s="252">
        <f>IF(O320="zákl. přenesená",K320,0)</f>
        <v>0</v>
      </c>
      <c r="BH320" s="252">
        <f>IF(O320="sníž. přenesená",K320,0)</f>
        <v>0</v>
      </c>
      <c r="BI320" s="252">
        <f>IF(O320="nulová",K320,0)</f>
        <v>0</v>
      </c>
      <c r="BJ320" s="17" t="s">
        <v>82</v>
      </c>
      <c r="BK320" s="252">
        <f>ROUND(P320*H320,2)</f>
        <v>0</v>
      </c>
      <c r="BL320" s="17" t="s">
        <v>133</v>
      </c>
      <c r="BM320" s="251" t="s">
        <v>373</v>
      </c>
    </row>
    <row r="321" s="2" customFormat="1" ht="21.75" customHeight="1">
      <c r="A321" s="38"/>
      <c r="B321" s="39"/>
      <c r="C321" s="238" t="s">
        <v>398</v>
      </c>
      <c r="D321" s="238" t="s">
        <v>129</v>
      </c>
      <c r="E321" s="239" t="s">
        <v>399</v>
      </c>
      <c r="F321" s="240" t="s">
        <v>400</v>
      </c>
      <c r="G321" s="241" t="s">
        <v>288</v>
      </c>
      <c r="H321" s="242">
        <v>367</v>
      </c>
      <c r="I321" s="243"/>
      <c r="J321" s="243"/>
      <c r="K321" s="244">
        <f>ROUND(P321*H321,2)</f>
        <v>0</v>
      </c>
      <c r="L321" s="245"/>
      <c r="M321" s="44"/>
      <c r="N321" s="246" t="s">
        <v>1</v>
      </c>
      <c r="O321" s="247" t="s">
        <v>40</v>
      </c>
      <c r="P321" s="248">
        <f>I321+J321</f>
        <v>0</v>
      </c>
      <c r="Q321" s="248">
        <f>ROUND(I321*H321,2)</f>
        <v>0</v>
      </c>
      <c r="R321" s="248">
        <f>ROUND(J321*H321,2)</f>
        <v>0</v>
      </c>
      <c r="S321" s="91"/>
      <c r="T321" s="249">
        <f>S321*H321</f>
        <v>0</v>
      </c>
      <c r="U321" s="249">
        <v>0</v>
      </c>
      <c r="V321" s="249">
        <f>U321*H321</f>
        <v>0</v>
      </c>
      <c r="W321" s="249">
        <v>0</v>
      </c>
      <c r="X321" s="250">
        <f>W321*H321</f>
        <v>0</v>
      </c>
      <c r="Y321" s="38"/>
      <c r="Z321" s="38"/>
      <c r="AA321" s="38"/>
      <c r="AB321" s="38"/>
      <c r="AC321" s="38"/>
      <c r="AD321" s="38"/>
      <c r="AE321" s="38"/>
      <c r="AR321" s="251" t="s">
        <v>133</v>
      </c>
      <c r="AT321" s="251" t="s">
        <v>129</v>
      </c>
      <c r="AU321" s="251" t="s">
        <v>153</v>
      </c>
      <c r="AY321" s="17" t="s">
        <v>127</v>
      </c>
      <c r="BE321" s="252">
        <f>IF(O321="základní",K321,0)</f>
        <v>0</v>
      </c>
      <c r="BF321" s="252">
        <f>IF(O321="snížená",K321,0)</f>
        <v>0</v>
      </c>
      <c r="BG321" s="252">
        <f>IF(O321="zákl. přenesená",K321,0)</f>
        <v>0</v>
      </c>
      <c r="BH321" s="252">
        <f>IF(O321="sníž. přenesená",K321,0)</f>
        <v>0</v>
      </c>
      <c r="BI321" s="252">
        <f>IF(O321="nulová",K321,0)</f>
        <v>0</v>
      </c>
      <c r="BJ321" s="17" t="s">
        <v>82</v>
      </c>
      <c r="BK321" s="252">
        <f>ROUND(P321*H321,2)</f>
        <v>0</v>
      </c>
      <c r="BL321" s="17" t="s">
        <v>133</v>
      </c>
      <c r="BM321" s="251" t="s">
        <v>381</v>
      </c>
    </row>
    <row r="322" s="2" customFormat="1" ht="21.75" customHeight="1">
      <c r="A322" s="38"/>
      <c r="B322" s="39"/>
      <c r="C322" s="238" t="s">
        <v>401</v>
      </c>
      <c r="D322" s="238" t="s">
        <v>129</v>
      </c>
      <c r="E322" s="239" t="s">
        <v>402</v>
      </c>
      <c r="F322" s="240" t="s">
        <v>403</v>
      </c>
      <c r="G322" s="241" t="s">
        <v>318</v>
      </c>
      <c r="H322" s="242">
        <v>15</v>
      </c>
      <c r="I322" s="243"/>
      <c r="J322" s="243"/>
      <c r="K322" s="244">
        <f>ROUND(P322*H322,2)</f>
        <v>0</v>
      </c>
      <c r="L322" s="245"/>
      <c r="M322" s="44"/>
      <c r="N322" s="246" t="s">
        <v>1</v>
      </c>
      <c r="O322" s="247" t="s">
        <v>40</v>
      </c>
      <c r="P322" s="248">
        <f>I322+J322</f>
        <v>0</v>
      </c>
      <c r="Q322" s="248">
        <f>ROUND(I322*H322,2)</f>
        <v>0</v>
      </c>
      <c r="R322" s="248">
        <f>ROUND(J322*H322,2)</f>
        <v>0</v>
      </c>
      <c r="S322" s="91"/>
      <c r="T322" s="249">
        <f>S322*H322</f>
        <v>0</v>
      </c>
      <c r="U322" s="249">
        <v>0</v>
      </c>
      <c r="V322" s="249">
        <f>U322*H322</f>
        <v>0</v>
      </c>
      <c r="W322" s="249">
        <v>0</v>
      </c>
      <c r="X322" s="250">
        <f>W322*H322</f>
        <v>0</v>
      </c>
      <c r="Y322" s="38"/>
      <c r="Z322" s="38"/>
      <c r="AA322" s="38"/>
      <c r="AB322" s="38"/>
      <c r="AC322" s="38"/>
      <c r="AD322" s="38"/>
      <c r="AE322" s="38"/>
      <c r="AR322" s="251" t="s">
        <v>133</v>
      </c>
      <c r="AT322" s="251" t="s">
        <v>129</v>
      </c>
      <c r="AU322" s="251" t="s">
        <v>153</v>
      </c>
      <c r="AY322" s="17" t="s">
        <v>127</v>
      </c>
      <c r="BE322" s="252">
        <f>IF(O322="základní",K322,0)</f>
        <v>0</v>
      </c>
      <c r="BF322" s="252">
        <f>IF(O322="snížená",K322,0)</f>
        <v>0</v>
      </c>
      <c r="BG322" s="252">
        <f>IF(O322="zákl. přenesená",K322,0)</f>
        <v>0</v>
      </c>
      <c r="BH322" s="252">
        <f>IF(O322="sníž. přenesená",K322,0)</f>
        <v>0</v>
      </c>
      <c r="BI322" s="252">
        <f>IF(O322="nulová",K322,0)</f>
        <v>0</v>
      </c>
      <c r="BJ322" s="17" t="s">
        <v>82</v>
      </c>
      <c r="BK322" s="252">
        <f>ROUND(P322*H322,2)</f>
        <v>0</v>
      </c>
      <c r="BL322" s="17" t="s">
        <v>133</v>
      </c>
      <c r="BM322" s="251" t="s">
        <v>389</v>
      </c>
    </row>
    <row r="323" s="2" customFormat="1" ht="21.75" customHeight="1">
      <c r="A323" s="38"/>
      <c r="B323" s="39"/>
      <c r="C323" s="238" t="s">
        <v>404</v>
      </c>
      <c r="D323" s="238" t="s">
        <v>129</v>
      </c>
      <c r="E323" s="239" t="s">
        <v>405</v>
      </c>
      <c r="F323" s="240" t="s">
        <v>406</v>
      </c>
      <c r="G323" s="241" t="s">
        <v>318</v>
      </c>
      <c r="H323" s="242">
        <v>15</v>
      </c>
      <c r="I323" s="243"/>
      <c r="J323" s="243"/>
      <c r="K323" s="244">
        <f>ROUND(P323*H323,2)</f>
        <v>0</v>
      </c>
      <c r="L323" s="245"/>
      <c r="M323" s="44"/>
      <c r="N323" s="246" t="s">
        <v>1</v>
      </c>
      <c r="O323" s="247" t="s">
        <v>40</v>
      </c>
      <c r="P323" s="248">
        <f>I323+J323</f>
        <v>0</v>
      </c>
      <c r="Q323" s="248">
        <f>ROUND(I323*H323,2)</f>
        <v>0</v>
      </c>
      <c r="R323" s="248">
        <f>ROUND(J323*H323,2)</f>
        <v>0</v>
      </c>
      <c r="S323" s="91"/>
      <c r="T323" s="249">
        <f>S323*H323</f>
        <v>0</v>
      </c>
      <c r="U323" s="249">
        <v>0</v>
      </c>
      <c r="V323" s="249">
        <f>U323*H323</f>
        <v>0</v>
      </c>
      <c r="W323" s="249">
        <v>0</v>
      </c>
      <c r="X323" s="250">
        <f>W323*H323</f>
        <v>0</v>
      </c>
      <c r="Y323" s="38"/>
      <c r="Z323" s="38"/>
      <c r="AA323" s="38"/>
      <c r="AB323" s="38"/>
      <c r="AC323" s="38"/>
      <c r="AD323" s="38"/>
      <c r="AE323" s="38"/>
      <c r="AR323" s="251" t="s">
        <v>133</v>
      </c>
      <c r="AT323" s="251" t="s">
        <v>129</v>
      </c>
      <c r="AU323" s="251" t="s">
        <v>153</v>
      </c>
      <c r="AY323" s="17" t="s">
        <v>127</v>
      </c>
      <c r="BE323" s="252">
        <f>IF(O323="základní",K323,0)</f>
        <v>0</v>
      </c>
      <c r="BF323" s="252">
        <f>IF(O323="snížená",K323,0)</f>
        <v>0</v>
      </c>
      <c r="BG323" s="252">
        <f>IF(O323="zákl. přenesená",K323,0)</f>
        <v>0</v>
      </c>
      <c r="BH323" s="252">
        <f>IF(O323="sníž. přenesená",K323,0)</f>
        <v>0</v>
      </c>
      <c r="BI323" s="252">
        <f>IF(O323="nulová",K323,0)</f>
        <v>0</v>
      </c>
      <c r="BJ323" s="17" t="s">
        <v>82</v>
      </c>
      <c r="BK323" s="252">
        <f>ROUND(P323*H323,2)</f>
        <v>0</v>
      </c>
      <c r="BL323" s="17" t="s">
        <v>133</v>
      </c>
      <c r="BM323" s="251" t="s">
        <v>395</v>
      </c>
    </row>
    <row r="324" s="2" customFormat="1">
      <c r="A324" s="38"/>
      <c r="B324" s="39"/>
      <c r="C324" s="40"/>
      <c r="D324" s="255" t="s">
        <v>319</v>
      </c>
      <c r="E324" s="40"/>
      <c r="F324" s="297" t="s">
        <v>407</v>
      </c>
      <c r="G324" s="40"/>
      <c r="H324" s="40"/>
      <c r="I324" s="141"/>
      <c r="J324" s="141"/>
      <c r="K324" s="40"/>
      <c r="L324" s="40"/>
      <c r="M324" s="44"/>
      <c r="N324" s="298"/>
      <c r="O324" s="299"/>
      <c r="P324" s="91"/>
      <c r="Q324" s="91"/>
      <c r="R324" s="91"/>
      <c r="S324" s="91"/>
      <c r="T324" s="91"/>
      <c r="U324" s="91"/>
      <c r="V324" s="91"/>
      <c r="W324" s="91"/>
      <c r="X324" s="92"/>
      <c r="Y324" s="38"/>
      <c r="Z324" s="38"/>
      <c r="AA324" s="38"/>
      <c r="AB324" s="38"/>
      <c r="AC324" s="38"/>
      <c r="AD324" s="38"/>
      <c r="AE324" s="38"/>
      <c r="AT324" s="17" t="s">
        <v>319</v>
      </c>
      <c r="AU324" s="17" t="s">
        <v>153</v>
      </c>
    </row>
    <row r="325" s="2" customFormat="1" ht="16.5" customHeight="1">
      <c r="A325" s="38"/>
      <c r="B325" s="39"/>
      <c r="C325" s="238" t="s">
        <v>408</v>
      </c>
      <c r="D325" s="238" t="s">
        <v>129</v>
      </c>
      <c r="E325" s="239" t="s">
        <v>409</v>
      </c>
      <c r="F325" s="240" t="s">
        <v>410</v>
      </c>
      <c r="G325" s="241" t="s">
        <v>318</v>
      </c>
      <c r="H325" s="242">
        <v>15</v>
      </c>
      <c r="I325" s="243"/>
      <c r="J325" s="243"/>
      <c r="K325" s="244">
        <f>ROUND(P325*H325,2)</f>
        <v>0</v>
      </c>
      <c r="L325" s="245"/>
      <c r="M325" s="44"/>
      <c r="N325" s="246" t="s">
        <v>1</v>
      </c>
      <c r="O325" s="247" t="s">
        <v>40</v>
      </c>
      <c r="P325" s="248">
        <f>I325+J325</f>
        <v>0</v>
      </c>
      <c r="Q325" s="248">
        <f>ROUND(I325*H325,2)</f>
        <v>0</v>
      </c>
      <c r="R325" s="248">
        <f>ROUND(J325*H325,2)</f>
        <v>0</v>
      </c>
      <c r="S325" s="91"/>
      <c r="T325" s="249">
        <f>S325*H325</f>
        <v>0</v>
      </c>
      <c r="U325" s="249">
        <v>0</v>
      </c>
      <c r="V325" s="249">
        <f>U325*H325</f>
        <v>0</v>
      </c>
      <c r="W325" s="249">
        <v>0</v>
      </c>
      <c r="X325" s="250">
        <f>W325*H325</f>
        <v>0</v>
      </c>
      <c r="Y325" s="38"/>
      <c r="Z325" s="38"/>
      <c r="AA325" s="38"/>
      <c r="AB325" s="38"/>
      <c r="AC325" s="38"/>
      <c r="AD325" s="38"/>
      <c r="AE325" s="38"/>
      <c r="AR325" s="251" t="s">
        <v>133</v>
      </c>
      <c r="AT325" s="251" t="s">
        <v>129</v>
      </c>
      <c r="AU325" s="251" t="s">
        <v>153</v>
      </c>
      <c r="AY325" s="17" t="s">
        <v>127</v>
      </c>
      <c r="BE325" s="252">
        <f>IF(O325="základní",K325,0)</f>
        <v>0</v>
      </c>
      <c r="BF325" s="252">
        <f>IF(O325="snížená",K325,0)</f>
        <v>0</v>
      </c>
      <c r="BG325" s="252">
        <f>IF(O325="zákl. přenesená",K325,0)</f>
        <v>0</v>
      </c>
      <c r="BH325" s="252">
        <f>IF(O325="sníž. přenesená",K325,0)</f>
        <v>0</v>
      </c>
      <c r="BI325" s="252">
        <f>IF(O325="nulová",K325,0)</f>
        <v>0</v>
      </c>
      <c r="BJ325" s="17" t="s">
        <v>82</v>
      </c>
      <c r="BK325" s="252">
        <f>ROUND(P325*H325,2)</f>
        <v>0</v>
      </c>
      <c r="BL325" s="17" t="s">
        <v>133</v>
      </c>
      <c r="BM325" s="251" t="s">
        <v>401</v>
      </c>
    </row>
    <row r="326" s="2" customFormat="1">
      <c r="A326" s="38"/>
      <c r="B326" s="39"/>
      <c r="C326" s="40"/>
      <c r="D326" s="255" t="s">
        <v>319</v>
      </c>
      <c r="E326" s="40"/>
      <c r="F326" s="297" t="s">
        <v>411</v>
      </c>
      <c r="G326" s="40"/>
      <c r="H326" s="40"/>
      <c r="I326" s="141"/>
      <c r="J326" s="141"/>
      <c r="K326" s="40"/>
      <c r="L326" s="40"/>
      <c r="M326" s="44"/>
      <c r="N326" s="298"/>
      <c r="O326" s="299"/>
      <c r="P326" s="91"/>
      <c r="Q326" s="91"/>
      <c r="R326" s="91"/>
      <c r="S326" s="91"/>
      <c r="T326" s="91"/>
      <c r="U326" s="91"/>
      <c r="V326" s="91"/>
      <c r="W326" s="91"/>
      <c r="X326" s="92"/>
      <c r="Y326" s="38"/>
      <c r="Z326" s="38"/>
      <c r="AA326" s="38"/>
      <c r="AB326" s="38"/>
      <c r="AC326" s="38"/>
      <c r="AD326" s="38"/>
      <c r="AE326" s="38"/>
      <c r="AT326" s="17" t="s">
        <v>319</v>
      </c>
      <c r="AU326" s="17" t="s">
        <v>153</v>
      </c>
    </row>
    <row r="327" s="2" customFormat="1" ht="21.75" customHeight="1">
      <c r="A327" s="38"/>
      <c r="B327" s="39"/>
      <c r="C327" s="238" t="s">
        <v>412</v>
      </c>
      <c r="D327" s="238" t="s">
        <v>129</v>
      </c>
      <c r="E327" s="239" t="s">
        <v>413</v>
      </c>
      <c r="F327" s="240" t="s">
        <v>414</v>
      </c>
      <c r="G327" s="241" t="s">
        <v>318</v>
      </c>
      <c r="H327" s="242">
        <v>3</v>
      </c>
      <c r="I327" s="243"/>
      <c r="J327" s="243"/>
      <c r="K327" s="244">
        <f>ROUND(P327*H327,2)</f>
        <v>0</v>
      </c>
      <c r="L327" s="245"/>
      <c r="M327" s="44"/>
      <c r="N327" s="246" t="s">
        <v>1</v>
      </c>
      <c r="O327" s="247" t="s">
        <v>40</v>
      </c>
      <c r="P327" s="248">
        <f>I327+J327</f>
        <v>0</v>
      </c>
      <c r="Q327" s="248">
        <f>ROUND(I327*H327,2)</f>
        <v>0</v>
      </c>
      <c r="R327" s="248">
        <f>ROUND(J327*H327,2)</f>
        <v>0</v>
      </c>
      <c r="S327" s="91"/>
      <c r="T327" s="249">
        <f>S327*H327</f>
        <v>0</v>
      </c>
      <c r="U327" s="249">
        <v>0</v>
      </c>
      <c r="V327" s="249">
        <f>U327*H327</f>
        <v>0</v>
      </c>
      <c r="W327" s="249">
        <v>0</v>
      </c>
      <c r="X327" s="250">
        <f>W327*H327</f>
        <v>0</v>
      </c>
      <c r="Y327" s="38"/>
      <c r="Z327" s="38"/>
      <c r="AA327" s="38"/>
      <c r="AB327" s="38"/>
      <c r="AC327" s="38"/>
      <c r="AD327" s="38"/>
      <c r="AE327" s="38"/>
      <c r="AR327" s="251" t="s">
        <v>133</v>
      </c>
      <c r="AT327" s="251" t="s">
        <v>129</v>
      </c>
      <c r="AU327" s="251" t="s">
        <v>153</v>
      </c>
      <c r="AY327" s="17" t="s">
        <v>127</v>
      </c>
      <c r="BE327" s="252">
        <f>IF(O327="základní",K327,0)</f>
        <v>0</v>
      </c>
      <c r="BF327" s="252">
        <f>IF(O327="snížená",K327,0)</f>
        <v>0</v>
      </c>
      <c r="BG327" s="252">
        <f>IF(O327="zákl. přenesená",K327,0)</f>
        <v>0</v>
      </c>
      <c r="BH327" s="252">
        <f>IF(O327="sníž. přenesená",K327,0)</f>
        <v>0</v>
      </c>
      <c r="BI327" s="252">
        <f>IF(O327="nulová",K327,0)</f>
        <v>0</v>
      </c>
      <c r="BJ327" s="17" t="s">
        <v>82</v>
      </c>
      <c r="BK327" s="252">
        <f>ROUND(P327*H327,2)</f>
        <v>0</v>
      </c>
      <c r="BL327" s="17" t="s">
        <v>133</v>
      </c>
      <c r="BM327" s="251" t="s">
        <v>408</v>
      </c>
    </row>
    <row r="328" s="2" customFormat="1" ht="55.5" customHeight="1">
      <c r="A328" s="38"/>
      <c r="B328" s="39"/>
      <c r="C328" s="238" t="s">
        <v>415</v>
      </c>
      <c r="D328" s="238" t="s">
        <v>129</v>
      </c>
      <c r="E328" s="239" t="s">
        <v>416</v>
      </c>
      <c r="F328" s="240" t="s">
        <v>417</v>
      </c>
      <c r="G328" s="241" t="s">
        <v>318</v>
      </c>
      <c r="H328" s="242">
        <v>1</v>
      </c>
      <c r="I328" s="243"/>
      <c r="J328" s="243"/>
      <c r="K328" s="244">
        <f>ROUND(P328*H328,2)</f>
        <v>0</v>
      </c>
      <c r="L328" s="245"/>
      <c r="M328" s="44"/>
      <c r="N328" s="246" t="s">
        <v>1</v>
      </c>
      <c r="O328" s="247" t="s">
        <v>40</v>
      </c>
      <c r="P328" s="248">
        <f>I328+J328</f>
        <v>0</v>
      </c>
      <c r="Q328" s="248">
        <f>ROUND(I328*H328,2)</f>
        <v>0</v>
      </c>
      <c r="R328" s="248">
        <f>ROUND(J328*H328,2)</f>
        <v>0</v>
      </c>
      <c r="S328" s="91"/>
      <c r="T328" s="249">
        <f>S328*H328</f>
        <v>0</v>
      </c>
      <c r="U328" s="249">
        <v>0</v>
      </c>
      <c r="V328" s="249">
        <f>U328*H328</f>
        <v>0</v>
      </c>
      <c r="W328" s="249">
        <v>0</v>
      </c>
      <c r="X328" s="250">
        <f>W328*H328</f>
        <v>0</v>
      </c>
      <c r="Y328" s="38"/>
      <c r="Z328" s="38"/>
      <c r="AA328" s="38"/>
      <c r="AB328" s="38"/>
      <c r="AC328" s="38"/>
      <c r="AD328" s="38"/>
      <c r="AE328" s="38"/>
      <c r="AR328" s="251" t="s">
        <v>133</v>
      </c>
      <c r="AT328" s="251" t="s">
        <v>129</v>
      </c>
      <c r="AU328" s="251" t="s">
        <v>153</v>
      </c>
      <c r="AY328" s="17" t="s">
        <v>127</v>
      </c>
      <c r="BE328" s="252">
        <f>IF(O328="základní",K328,0)</f>
        <v>0</v>
      </c>
      <c r="BF328" s="252">
        <f>IF(O328="snížená",K328,0)</f>
        <v>0</v>
      </c>
      <c r="BG328" s="252">
        <f>IF(O328="zákl. přenesená",K328,0)</f>
        <v>0</v>
      </c>
      <c r="BH328" s="252">
        <f>IF(O328="sníž. přenesená",K328,0)</f>
        <v>0</v>
      </c>
      <c r="BI328" s="252">
        <f>IF(O328="nulová",K328,0)</f>
        <v>0</v>
      </c>
      <c r="BJ328" s="17" t="s">
        <v>82</v>
      </c>
      <c r="BK328" s="252">
        <f>ROUND(P328*H328,2)</f>
        <v>0</v>
      </c>
      <c r="BL328" s="17" t="s">
        <v>133</v>
      </c>
      <c r="BM328" s="251" t="s">
        <v>415</v>
      </c>
    </row>
    <row r="329" s="12" customFormat="1" ht="20.88" customHeight="1">
      <c r="A329" s="12"/>
      <c r="B329" s="221"/>
      <c r="C329" s="222"/>
      <c r="D329" s="223" t="s">
        <v>76</v>
      </c>
      <c r="E329" s="236" t="s">
        <v>418</v>
      </c>
      <c r="F329" s="236" t="s">
        <v>419</v>
      </c>
      <c r="G329" s="222"/>
      <c r="H329" s="222"/>
      <c r="I329" s="225"/>
      <c r="J329" s="225"/>
      <c r="K329" s="237">
        <f>BK329</f>
        <v>0</v>
      </c>
      <c r="L329" s="222"/>
      <c r="M329" s="227"/>
      <c r="N329" s="228"/>
      <c r="O329" s="229"/>
      <c r="P329" s="229"/>
      <c r="Q329" s="230">
        <f>SUM(Q330:Q333)</f>
        <v>0</v>
      </c>
      <c r="R329" s="230">
        <f>SUM(R330:R333)</f>
        <v>0</v>
      </c>
      <c r="S329" s="229"/>
      <c r="T329" s="231">
        <f>SUM(T330:T333)</f>
        <v>0</v>
      </c>
      <c r="U329" s="229"/>
      <c r="V329" s="231">
        <f>SUM(V330:V333)</f>
        <v>0</v>
      </c>
      <c r="W329" s="229"/>
      <c r="X329" s="232">
        <f>SUM(X330:X333)</f>
        <v>0</v>
      </c>
      <c r="Y329" s="12"/>
      <c r="Z329" s="12"/>
      <c r="AA329" s="12"/>
      <c r="AB329" s="12"/>
      <c r="AC329" s="12"/>
      <c r="AD329" s="12"/>
      <c r="AE329" s="12"/>
      <c r="AR329" s="233" t="s">
        <v>82</v>
      </c>
      <c r="AT329" s="234" t="s">
        <v>76</v>
      </c>
      <c r="AU329" s="234" t="s">
        <v>86</v>
      </c>
      <c r="AY329" s="233" t="s">
        <v>127</v>
      </c>
      <c r="BK329" s="235">
        <f>SUM(BK330:BK333)</f>
        <v>0</v>
      </c>
    </row>
    <row r="330" s="2" customFormat="1" ht="16.5" customHeight="1">
      <c r="A330" s="38"/>
      <c r="B330" s="39"/>
      <c r="C330" s="238" t="s">
        <v>420</v>
      </c>
      <c r="D330" s="238" t="s">
        <v>129</v>
      </c>
      <c r="E330" s="239" t="s">
        <v>421</v>
      </c>
      <c r="F330" s="240" t="s">
        <v>422</v>
      </c>
      <c r="G330" s="241" t="s">
        <v>318</v>
      </c>
      <c r="H330" s="242">
        <v>6</v>
      </c>
      <c r="I330" s="243"/>
      <c r="J330" s="243"/>
      <c r="K330" s="244">
        <f>ROUND(P330*H330,2)</f>
        <v>0</v>
      </c>
      <c r="L330" s="245"/>
      <c r="M330" s="44"/>
      <c r="N330" s="246" t="s">
        <v>1</v>
      </c>
      <c r="O330" s="247" t="s">
        <v>40</v>
      </c>
      <c r="P330" s="248">
        <f>I330+J330</f>
        <v>0</v>
      </c>
      <c r="Q330" s="248">
        <f>ROUND(I330*H330,2)</f>
        <v>0</v>
      </c>
      <c r="R330" s="248">
        <f>ROUND(J330*H330,2)</f>
        <v>0</v>
      </c>
      <c r="S330" s="91"/>
      <c r="T330" s="249">
        <f>S330*H330</f>
        <v>0</v>
      </c>
      <c r="U330" s="249">
        <v>0</v>
      </c>
      <c r="V330" s="249">
        <f>U330*H330</f>
        <v>0</v>
      </c>
      <c r="W330" s="249">
        <v>0</v>
      </c>
      <c r="X330" s="250">
        <f>W330*H330</f>
        <v>0</v>
      </c>
      <c r="Y330" s="38"/>
      <c r="Z330" s="38"/>
      <c r="AA330" s="38"/>
      <c r="AB330" s="38"/>
      <c r="AC330" s="38"/>
      <c r="AD330" s="38"/>
      <c r="AE330" s="38"/>
      <c r="AR330" s="251" t="s">
        <v>133</v>
      </c>
      <c r="AT330" s="251" t="s">
        <v>129</v>
      </c>
      <c r="AU330" s="251" t="s">
        <v>153</v>
      </c>
      <c r="AY330" s="17" t="s">
        <v>127</v>
      </c>
      <c r="BE330" s="252">
        <f>IF(O330="základní",K330,0)</f>
        <v>0</v>
      </c>
      <c r="BF330" s="252">
        <f>IF(O330="snížená",K330,0)</f>
        <v>0</v>
      </c>
      <c r="BG330" s="252">
        <f>IF(O330="zákl. přenesená",K330,0)</f>
        <v>0</v>
      </c>
      <c r="BH330" s="252">
        <f>IF(O330="sníž. přenesená",K330,0)</f>
        <v>0</v>
      </c>
      <c r="BI330" s="252">
        <f>IF(O330="nulová",K330,0)</f>
        <v>0</v>
      </c>
      <c r="BJ330" s="17" t="s">
        <v>82</v>
      </c>
      <c r="BK330" s="252">
        <f>ROUND(P330*H330,2)</f>
        <v>0</v>
      </c>
      <c r="BL330" s="17" t="s">
        <v>133</v>
      </c>
      <c r="BM330" s="251" t="s">
        <v>423</v>
      </c>
    </row>
    <row r="331" s="2" customFormat="1">
      <c r="A331" s="38"/>
      <c r="B331" s="39"/>
      <c r="C331" s="40"/>
      <c r="D331" s="255" t="s">
        <v>319</v>
      </c>
      <c r="E331" s="40"/>
      <c r="F331" s="297" t="s">
        <v>424</v>
      </c>
      <c r="G331" s="40"/>
      <c r="H331" s="40"/>
      <c r="I331" s="141"/>
      <c r="J331" s="141"/>
      <c r="K331" s="40"/>
      <c r="L331" s="40"/>
      <c r="M331" s="44"/>
      <c r="N331" s="298"/>
      <c r="O331" s="299"/>
      <c r="P331" s="91"/>
      <c r="Q331" s="91"/>
      <c r="R331" s="91"/>
      <c r="S331" s="91"/>
      <c r="T331" s="91"/>
      <c r="U331" s="91"/>
      <c r="V331" s="91"/>
      <c r="W331" s="91"/>
      <c r="X331" s="92"/>
      <c r="Y331" s="38"/>
      <c r="Z331" s="38"/>
      <c r="AA331" s="38"/>
      <c r="AB331" s="38"/>
      <c r="AC331" s="38"/>
      <c r="AD331" s="38"/>
      <c r="AE331" s="38"/>
      <c r="AT331" s="17" t="s">
        <v>319</v>
      </c>
      <c r="AU331" s="17" t="s">
        <v>153</v>
      </c>
    </row>
    <row r="332" s="2" customFormat="1" ht="16.5" customHeight="1">
      <c r="A332" s="38"/>
      <c r="B332" s="39"/>
      <c r="C332" s="238" t="s">
        <v>423</v>
      </c>
      <c r="D332" s="238" t="s">
        <v>129</v>
      </c>
      <c r="E332" s="239" t="s">
        <v>425</v>
      </c>
      <c r="F332" s="240" t="s">
        <v>426</v>
      </c>
      <c r="G332" s="241" t="s">
        <v>318</v>
      </c>
      <c r="H332" s="242">
        <v>6</v>
      </c>
      <c r="I332" s="243"/>
      <c r="J332" s="243"/>
      <c r="K332" s="244">
        <f>ROUND(P332*H332,2)</f>
        <v>0</v>
      </c>
      <c r="L332" s="245"/>
      <c r="M332" s="44"/>
      <c r="N332" s="246" t="s">
        <v>1</v>
      </c>
      <c r="O332" s="247" t="s">
        <v>40</v>
      </c>
      <c r="P332" s="248">
        <f>I332+J332</f>
        <v>0</v>
      </c>
      <c r="Q332" s="248">
        <f>ROUND(I332*H332,2)</f>
        <v>0</v>
      </c>
      <c r="R332" s="248">
        <f>ROUND(J332*H332,2)</f>
        <v>0</v>
      </c>
      <c r="S332" s="91"/>
      <c r="T332" s="249">
        <f>S332*H332</f>
        <v>0</v>
      </c>
      <c r="U332" s="249">
        <v>0</v>
      </c>
      <c r="V332" s="249">
        <f>U332*H332</f>
        <v>0</v>
      </c>
      <c r="W332" s="249">
        <v>0</v>
      </c>
      <c r="X332" s="250">
        <f>W332*H332</f>
        <v>0</v>
      </c>
      <c r="Y332" s="38"/>
      <c r="Z332" s="38"/>
      <c r="AA332" s="38"/>
      <c r="AB332" s="38"/>
      <c r="AC332" s="38"/>
      <c r="AD332" s="38"/>
      <c r="AE332" s="38"/>
      <c r="AR332" s="251" t="s">
        <v>133</v>
      </c>
      <c r="AT332" s="251" t="s">
        <v>129</v>
      </c>
      <c r="AU332" s="251" t="s">
        <v>153</v>
      </c>
      <c r="AY332" s="17" t="s">
        <v>127</v>
      </c>
      <c r="BE332" s="252">
        <f>IF(O332="základní",K332,0)</f>
        <v>0</v>
      </c>
      <c r="BF332" s="252">
        <f>IF(O332="snížená",K332,0)</f>
        <v>0</v>
      </c>
      <c r="BG332" s="252">
        <f>IF(O332="zákl. přenesená",K332,0)</f>
        <v>0</v>
      </c>
      <c r="BH332" s="252">
        <f>IF(O332="sníž. přenesená",K332,0)</f>
        <v>0</v>
      </c>
      <c r="BI332" s="252">
        <f>IF(O332="nulová",K332,0)</f>
        <v>0</v>
      </c>
      <c r="BJ332" s="17" t="s">
        <v>82</v>
      </c>
      <c r="BK332" s="252">
        <f>ROUND(P332*H332,2)</f>
        <v>0</v>
      </c>
      <c r="BL332" s="17" t="s">
        <v>133</v>
      </c>
      <c r="BM332" s="251" t="s">
        <v>427</v>
      </c>
    </row>
    <row r="333" s="2" customFormat="1">
      <c r="A333" s="38"/>
      <c r="B333" s="39"/>
      <c r="C333" s="40"/>
      <c r="D333" s="255" t="s">
        <v>319</v>
      </c>
      <c r="E333" s="40"/>
      <c r="F333" s="297" t="s">
        <v>428</v>
      </c>
      <c r="G333" s="40"/>
      <c r="H333" s="40"/>
      <c r="I333" s="141"/>
      <c r="J333" s="141"/>
      <c r="K333" s="40"/>
      <c r="L333" s="40"/>
      <c r="M333" s="44"/>
      <c r="N333" s="298"/>
      <c r="O333" s="299"/>
      <c r="P333" s="91"/>
      <c r="Q333" s="91"/>
      <c r="R333" s="91"/>
      <c r="S333" s="91"/>
      <c r="T333" s="91"/>
      <c r="U333" s="91"/>
      <c r="V333" s="91"/>
      <c r="W333" s="91"/>
      <c r="X333" s="92"/>
      <c r="Y333" s="38"/>
      <c r="Z333" s="38"/>
      <c r="AA333" s="38"/>
      <c r="AB333" s="38"/>
      <c r="AC333" s="38"/>
      <c r="AD333" s="38"/>
      <c r="AE333" s="38"/>
      <c r="AT333" s="17" t="s">
        <v>319</v>
      </c>
      <c r="AU333" s="17" t="s">
        <v>153</v>
      </c>
    </row>
    <row r="334" s="12" customFormat="1" ht="20.88" customHeight="1">
      <c r="A334" s="12"/>
      <c r="B334" s="221"/>
      <c r="C334" s="222"/>
      <c r="D334" s="223" t="s">
        <v>76</v>
      </c>
      <c r="E334" s="236" t="s">
        <v>429</v>
      </c>
      <c r="F334" s="236" t="s">
        <v>430</v>
      </c>
      <c r="G334" s="222"/>
      <c r="H334" s="222"/>
      <c r="I334" s="225"/>
      <c r="J334" s="225"/>
      <c r="K334" s="237">
        <f>BK334</f>
        <v>0</v>
      </c>
      <c r="L334" s="222"/>
      <c r="M334" s="227"/>
      <c r="N334" s="228"/>
      <c r="O334" s="229"/>
      <c r="P334" s="229"/>
      <c r="Q334" s="230">
        <f>SUM(Q335:Q347)</f>
        <v>0</v>
      </c>
      <c r="R334" s="230">
        <f>SUM(R335:R347)</f>
        <v>0</v>
      </c>
      <c r="S334" s="229"/>
      <c r="T334" s="231">
        <f>SUM(T335:T347)</f>
        <v>0</v>
      </c>
      <c r="U334" s="229"/>
      <c r="V334" s="231">
        <f>SUM(V335:V347)</f>
        <v>0</v>
      </c>
      <c r="W334" s="229"/>
      <c r="X334" s="232">
        <f>SUM(X335:X347)</f>
        <v>0</v>
      </c>
      <c r="Y334" s="12"/>
      <c r="Z334" s="12"/>
      <c r="AA334" s="12"/>
      <c r="AB334" s="12"/>
      <c r="AC334" s="12"/>
      <c r="AD334" s="12"/>
      <c r="AE334" s="12"/>
      <c r="AR334" s="233" t="s">
        <v>82</v>
      </c>
      <c r="AT334" s="234" t="s">
        <v>76</v>
      </c>
      <c r="AU334" s="234" t="s">
        <v>86</v>
      </c>
      <c r="AY334" s="233" t="s">
        <v>127</v>
      </c>
      <c r="BK334" s="235">
        <f>SUM(BK335:BK347)</f>
        <v>0</v>
      </c>
    </row>
    <row r="335" s="2" customFormat="1" ht="33" customHeight="1">
      <c r="A335" s="38"/>
      <c r="B335" s="39"/>
      <c r="C335" s="238" t="s">
        <v>431</v>
      </c>
      <c r="D335" s="238" t="s">
        <v>129</v>
      </c>
      <c r="E335" s="239" t="s">
        <v>432</v>
      </c>
      <c r="F335" s="240" t="s">
        <v>433</v>
      </c>
      <c r="G335" s="241" t="s">
        <v>434</v>
      </c>
      <c r="H335" s="242">
        <v>10</v>
      </c>
      <c r="I335" s="243"/>
      <c r="J335" s="243"/>
      <c r="K335" s="244">
        <f>ROUND(P335*H335,2)</f>
        <v>0</v>
      </c>
      <c r="L335" s="245"/>
      <c r="M335" s="44"/>
      <c r="N335" s="246" t="s">
        <v>1</v>
      </c>
      <c r="O335" s="247" t="s">
        <v>40</v>
      </c>
      <c r="P335" s="248">
        <f>I335+J335</f>
        <v>0</v>
      </c>
      <c r="Q335" s="248">
        <f>ROUND(I335*H335,2)</f>
        <v>0</v>
      </c>
      <c r="R335" s="248">
        <f>ROUND(J335*H335,2)</f>
        <v>0</v>
      </c>
      <c r="S335" s="91"/>
      <c r="T335" s="249">
        <f>S335*H335</f>
        <v>0</v>
      </c>
      <c r="U335" s="249">
        <v>0</v>
      </c>
      <c r="V335" s="249">
        <f>U335*H335</f>
        <v>0</v>
      </c>
      <c r="W335" s="249">
        <v>0</v>
      </c>
      <c r="X335" s="250">
        <f>W335*H335</f>
        <v>0</v>
      </c>
      <c r="Y335" s="38"/>
      <c r="Z335" s="38"/>
      <c r="AA335" s="38"/>
      <c r="AB335" s="38"/>
      <c r="AC335" s="38"/>
      <c r="AD335" s="38"/>
      <c r="AE335" s="38"/>
      <c r="AR335" s="251" t="s">
        <v>133</v>
      </c>
      <c r="AT335" s="251" t="s">
        <v>129</v>
      </c>
      <c r="AU335" s="251" t="s">
        <v>153</v>
      </c>
      <c r="AY335" s="17" t="s">
        <v>127</v>
      </c>
      <c r="BE335" s="252">
        <f>IF(O335="základní",K335,0)</f>
        <v>0</v>
      </c>
      <c r="BF335" s="252">
        <f>IF(O335="snížená",K335,0)</f>
        <v>0</v>
      </c>
      <c r="BG335" s="252">
        <f>IF(O335="zákl. přenesená",K335,0)</f>
        <v>0</v>
      </c>
      <c r="BH335" s="252">
        <f>IF(O335="sníž. přenesená",K335,0)</f>
        <v>0</v>
      </c>
      <c r="BI335" s="252">
        <f>IF(O335="nulová",K335,0)</f>
        <v>0</v>
      </c>
      <c r="BJ335" s="17" t="s">
        <v>82</v>
      </c>
      <c r="BK335" s="252">
        <f>ROUND(P335*H335,2)</f>
        <v>0</v>
      </c>
      <c r="BL335" s="17" t="s">
        <v>133</v>
      </c>
      <c r="BM335" s="251" t="s">
        <v>435</v>
      </c>
    </row>
    <row r="336" s="2" customFormat="1" ht="21.75" customHeight="1">
      <c r="A336" s="38"/>
      <c r="B336" s="39"/>
      <c r="C336" s="238" t="s">
        <v>427</v>
      </c>
      <c r="D336" s="238" t="s">
        <v>129</v>
      </c>
      <c r="E336" s="239" t="s">
        <v>436</v>
      </c>
      <c r="F336" s="240" t="s">
        <v>437</v>
      </c>
      <c r="G336" s="241" t="s">
        <v>434</v>
      </c>
      <c r="H336" s="242">
        <v>8</v>
      </c>
      <c r="I336" s="243"/>
      <c r="J336" s="243"/>
      <c r="K336" s="244">
        <f>ROUND(P336*H336,2)</f>
        <v>0</v>
      </c>
      <c r="L336" s="245"/>
      <c r="M336" s="44"/>
      <c r="N336" s="246" t="s">
        <v>1</v>
      </c>
      <c r="O336" s="247" t="s">
        <v>40</v>
      </c>
      <c r="P336" s="248">
        <f>I336+J336</f>
        <v>0</v>
      </c>
      <c r="Q336" s="248">
        <f>ROUND(I336*H336,2)</f>
        <v>0</v>
      </c>
      <c r="R336" s="248">
        <f>ROUND(J336*H336,2)</f>
        <v>0</v>
      </c>
      <c r="S336" s="91"/>
      <c r="T336" s="249">
        <f>S336*H336</f>
        <v>0</v>
      </c>
      <c r="U336" s="249">
        <v>0</v>
      </c>
      <c r="V336" s="249">
        <f>U336*H336</f>
        <v>0</v>
      </c>
      <c r="W336" s="249">
        <v>0</v>
      </c>
      <c r="X336" s="250">
        <f>W336*H336</f>
        <v>0</v>
      </c>
      <c r="Y336" s="38"/>
      <c r="Z336" s="38"/>
      <c r="AA336" s="38"/>
      <c r="AB336" s="38"/>
      <c r="AC336" s="38"/>
      <c r="AD336" s="38"/>
      <c r="AE336" s="38"/>
      <c r="AR336" s="251" t="s">
        <v>133</v>
      </c>
      <c r="AT336" s="251" t="s">
        <v>129</v>
      </c>
      <c r="AU336" s="251" t="s">
        <v>153</v>
      </c>
      <c r="AY336" s="17" t="s">
        <v>127</v>
      </c>
      <c r="BE336" s="252">
        <f>IF(O336="základní",K336,0)</f>
        <v>0</v>
      </c>
      <c r="BF336" s="252">
        <f>IF(O336="snížená",K336,0)</f>
        <v>0</v>
      </c>
      <c r="BG336" s="252">
        <f>IF(O336="zákl. přenesená",K336,0)</f>
        <v>0</v>
      </c>
      <c r="BH336" s="252">
        <f>IF(O336="sníž. přenesená",K336,0)</f>
        <v>0</v>
      </c>
      <c r="BI336" s="252">
        <f>IF(O336="nulová",K336,0)</f>
        <v>0</v>
      </c>
      <c r="BJ336" s="17" t="s">
        <v>82</v>
      </c>
      <c r="BK336" s="252">
        <f>ROUND(P336*H336,2)</f>
        <v>0</v>
      </c>
      <c r="BL336" s="17" t="s">
        <v>133</v>
      </c>
      <c r="BM336" s="251" t="s">
        <v>379</v>
      </c>
    </row>
    <row r="337" s="2" customFormat="1" ht="21.75" customHeight="1">
      <c r="A337" s="38"/>
      <c r="B337" s="39"/>
      <c r="C337" s="238" t="s">
        <v>438</v>
      </c>
      <c r="D337" s="238" t="s">
        <v>129</v>
      </c>
      <c r="E337" s="239" t="s">
        <v>439</v>
      </c>
      <c r="F337" s="240" t="s">
        <v>440</v>
      </c>
      <c r="G337" s="241" t="s">
        <v>441</v>
      </c>
      <c r="H337" s="242">
        <v>1</v>
      </c>
      <c r="I337" s="243"/>
      <c r="J337" s="243"/>
      <c r="K337" s="244">
        <f>ROUND(P337*H337,2)</f>
        <v>0</v>
      </c>
      <c r="L337" s="245"/>
      <c r="M337" s="44"/>
      <c r="N337" s="246" t="s">
        <v>1</v>
      </c>
      <c r="O337" s="247" t="s">
        <v>40</v>
      </c>
      <c r="P337" s="248">
        <f>I337+J337</f>
        <v>0</v>
      </c>
      <c r="Q337" s="248">
        <f>ROUND(I337*H337,2)</f>
        <v>0</v>
      </c>
      <c r="R337" s="248">
        <f>ROUND(J337*H337,2)</f>
        <v>0</v>
      </c>
      <c r="S337" s="91"/>
      <c r="T337" s="249">
        <f>S337*H337</f>
        <v>0</v>
      </c>
      <c r="U337" s="249">
        <v>0</v>
      </c>
      <c r="V337" s="249">
        <f>U337*H337</f>
        <v>0</v>
      </c>
      <c r="W337" s="249">
        <v>0</v>
      </c>
      <c r="X337" s="250">
        <f>W337*H337</f>
        <v>0</v>
      </c>
      <c r="Y337" s="38"/>
      <c r="Z337" s="38"/>
      <c r="AA337" s="38"/>
      <c r="AB337" s="38"/>
      <c r="AC337" s="38"/>
      <c r="AD337" s="38"/>
      <c r="AE337" s="38"/>
      <c r="AR337" s="251" t="s">
        <v>133</v>
      </c>
      <c r="AT337" s="251" t="s">
        <v>129</v>
      </c>
      <c r="AU337" s="251" t="s">
        <v>153</v>
      </c>
      <c r="AY337" s="17" t="s">
        <v>127</v>
      </c>
      <c r="BE337" s="252">
        <f>IF(O337="základní",K337,0)</f>
        <v>0</v>
      </c>
      <c r="BF337" s="252">
        <f>IF(O337="snížená",K337,0)</f>
        <v>0</v>
      </c>
      <c r="BG337" s="252">
        <f>IF(O337="zákl. přenesená",K337,0)</f>
        <v>0</v>
      </c>
      <c r="BH337" s="252">
        <f>IF(O337="sníž. přenesená",K337,0)</f>
        <v>0</v>
      </c>
      <c r="BI337" s="252">
        <f>IF(O337="nulová",K337,0)</f>
        <v>0</v>
      </c>
      <c r="BJ337" s="17" t="s">
        <v>82</v>
      </c>
      <c r="BK337" s="252">
        <f>ROUND(P337*H337,2)</f>
        <v>0</v>
      </c>
      <c r="BL337" s="17" t="s">
        <v>133</v>
      </c>
      <c r="BM337" s="251" t="s">
        <v>442</v>
      </c>
    </row>
    <row r="338" s="2" customFormat="1" ht="21.75" customHeight="1">
      <c r="A338" s="38"/>
      <c r="B338" s="39"/>
      <c r="C338" s="238" t="s">
        <v>435</v>
      </c>
      <c r="D338" s="238" t="s">
        <v>129</v>
      </c>
      <c r="E338" s="239" t="s">
        <v>443</v>
      </c>
      <c r="F338" s="240" t="s">
        <v>444</v>
      </c>
      <c r="G338" s="241" t="s">
        <v>434</v>
      </c>
      <c r="H338" s="242">
        <v>20</v>
      </c>
      <c r="I338" s="243"/>
      <c r="J338" s="243"/>
      <c r="K338" s="244">
        <f>ROUND(P338*H338,2)</f>
        <v>0</v>
      </c>
      <c r="L338" s="245"/>
      <c r="M338" s="44"/>
      <c r="N338" s="246" t="s">
        <v>1</v>
      </c>
      <c r="O338" s="247" t="s">
        <v>40</v>
      </c>
      <c r="P338" s="248">
        <f>I338+J338</f>
        <v>0</v>
      </c>
      <c r="Q338" s="248">
        <f>ROUND(I338*H338,2)</f>
        <v>0</v>
      </c>
      <c r="R338" s="248">
        <f>ROUND(J338*H338,2)</f>
        <v>0</v>
      </c>
      <c r="S338" s="91"/>
      <c r="T338" s="249">
        <f>S338*H338</f>
        <v>0</v>
      </c>
      <c r="U338" s="249">
        <v>0</v>
      </c>
      <c r="V338" s="249">
        <f>U338*H338</f>
        <v>0</v>
      </c>
      <c r="W338" s="249">
        <v>0</v>
      </c>
      <c r="X338" s="250">
        <f>W338*H338</f>
        <v>0</v>
      </c>
      <c r="Y338" s="38"/>
      <c r="Z338" s="38"/>
      <c r="AA338" s="38"/>
      <c r="AB338" s="38"/>
      <c r="AC338" s="38"/>
      <c r="AD338" s="38"/>
      <c r="AE338" s="38"/>
      <c r="AR338" s="251" t="s">
        <v>133</v>
      </c>
      <c r="AT338" s="251" t="s">
        <v>129</v>
      </c>
      <c r="AU338" s="251" t="s">
        <v>153</v>
      </c>
      <c r="AY338" s="17" t="s">
        <v>127</v>
      </c>
      <c r="BE338" s="252">
        <f>IF(O338="základní",K338,0)</f>
        <v>0</v>
      </c>
      <c r="BF338" s="252">
        <f>IF(O338="snížená",K338,0)</f>
        <v>0</v>
      </c>
      <c r="BG338" s="252">
        <f>IF(O338="zákl. přenesená",K338,0)</f>
        <v>0</v>
      </c>
      <c r="BH338" s="252">
        <f>IF(O338="sníž. přenesená",K338,0)</f>
        <v>0</v>
      </c>
      <c r="BI338" s="252">
        <f>IF(O338="nulová",K338,0)</f>
        <v>0</v>
      </c>
      <c r="BJ338" s="17" t="s">
        <v>82</v>
      </c>
      <c r="BK338" s="252">
        <f>ROUND(P338*H338,2)</f>
        <v>0</v>
      </c>
      <c r="BL338" s="17" t="s">
        <v>133</v>
      </c>
      <c r="BM338" s="251" t="s">
        <v>445</v>
      </c>
    </row>
    <row r="339" s="2" customFormat="1" ht="16.5" customHeight="1">
      <c r="A339" s="38"/>
      <c r="B339" s="39"/>
      <c r="C339" s="238" t="s">
        <v>446</v>
      </c>
      <c r="D339" s="238" t="s">
        <v>129</v>
      </c>
      <c r="E339" s="239" t="s">
        <v>447</v>
      </c>
      <c r="F339" s="240" t="s">
        <v>448</v>
      </c>
      <c r="G339" s="241" t="s">
        <v>434</v>
      </c>
      <c r="H339" s="242">
        <v>8</v>
      </c>
      <c r="I339" s="243"/>
      <c r="J339" s="243"/>
      <c r="K339" s="244">
        <f>ROUND(P339*H339,2)</f>
        <v>0</v>
      </c>
      <c r="L339" s="245"/>
      <c r="M339" s="44"/>
      <c r="N339" s="246" t="s">
        <v>1</v>
      </c>
      <c r="O339" s="247" t="s">
        <v>40</v>
      </c>
      <c r="P339" s="248">
        <f>I339+J339</f>
        <v>0</v>
      </c>
      <c r="Q339" s="248">
        <f>ROUND(I339*H339,2)</f>
        <v>0</v>
      </c>
      <c r="R339" s="248">
        <f>ROUND(J339*H339,2)</f>
        <v>0</v>
      </c>
      <c r="S339" s="91"/>
      <c r="T339" s="249">
        <f>S339*H339</f>
        <v>0</v>
      </c>
      <c r="U339" s="249">
        <v>0</v>
      </c>
      <c r="V339" s="249">
        <f>U339*H339</f>
        <v>0</v>
      </c>
      <c r="W339" s="249">
        <v>0</v>
      </c>
      <c r="X339" s="250">
        <f>W339*H339</f>
        <v>0</v>
      </c>
      <c r="Y339" s="38"/>
      <c r="Z339" s="38"/>
      <c r="AA339" s="38"/>
      <c r="AB339" s="38"/>
      <c r="AC339" s="38"/>
      <c r="AD339" s="38"/>
      <c r="AE339" s="38"/>
      <c r="AR339" s="251" t="s">
        <v>133</v>
      </c>
      <c r="AT339" s="251" t="s">
        <v>129</v>
      </c>
      <c r="AU339" s="251" t="s">
        <v>153</v>
      </c>
      <c r="AY339" s="17" t="s">
        <v>127</v>
      </c>
      <c r="BE339" s="252">
        <f>IF(O339="základní",K339,0)</f>
        <v>0</v>
      </c>
      <c r="BF339" s="252">
        <f>IF(O339="snížená",K339,0)</f>
        <v>0</v>
      </c>
      <c r="BG339" s="252">
        <f>IF(O339="zákl. přenesená",K339,0)</f>
        <v>0</v>
      </c>
      <c r="BH339" s="252">
        <f>IF(O339="sníž. přenesená",K339,0)</f>
        <v>0</v>
      </c>
      <c r="BI339" s="252">
        <f>IF(O339="nulová",K339,0)</f>
        <v>0</v>
      </c>
      <c r="BJ339" s="17" t="s">
        <v>82</v>
      </c>
      <c r="BK339" s="252">
        <f>ROUND(P339*H339,2)</f>
        <v>0</v>
      </c>
      <c r="BL339" s="17" t="s">
        <v>133</v>
      </c>
      <c r="BM339" s="251" t="s">
        <v>449</v>
      </c>
    </row>
    <row r="340" s="2" customFormat="1" ht="21.75" customHeight="1">
      <c r="A340" s="38"/>
      <c r="B340" s="39"/>
      <c r="C340" s="238" t="s">
        <v>379</v>
      </c>
      <c r="D340" s="238" t="s">
        <v>129</v>
      </c>
      <c r="E340" s="239" t="s">
        <v>450</v>
      </c>
      <c r="F340" s="240" t="s">
        <v>451</v>
      </c>
      <c r="G340" s="241" t="s">
        <v>441</v>
      </c>
      <c r="H340" s="242">
        <v>1</v>
      </c>
      <c r="I340" s="243"/>
      <c r="J340" s="243"/>
      <c r="K340" s="244">
        <f>ROUND(P340*H340,2)</f>
        <v>0</v>
      </c>
      <c r="L340" s="245"/>
      <c r="M340" s="44"/>
      <c r="N340" s="246" t="s">
        <v>1</v>
      </c>
      <c r="O340" s="247" t="s">
        <v>40</v>
      </c>
      <c r="P340" s="248">
        <f>I340+J340</f>
        <v>0</v>
      </c>
      <c r="Q340" s="248">
        <f>ROUND(I340*H340,2)</f>
        <v>0</v>
      </c>
      <c r="R340" s="248">
        <f>ROUND(J340*H340,2)</f>
        <v>0</v>
      </c>
      <c r="S340" s="91"/>
      <c r="T340" s="249">
        <f>S340*H340</f>
        <v>0</v>
      </c>
      <c r="U340" s="249">
        <v>0</v>
      </c>
      <c r="V340" s="249">
        <f>U340*H340</f>
        <v>0</v>
      </c>
      <c r="W340" s="249">
        <v>0</v>
      </c>
      <c r="X340" s="250">
        <f>W340*H340</f>
        <v>0</v>
      </c>
      <c r="Y340" s="38"/>
      <c r="Z340" s="38"/>
      <c r="AA340" s="38"/>
      <c r="AB340" s="38"/>
      <c r="AC340" s="38"/>
      <c r="AD340" s="38"/>
      <c r="AE340" s="38"/>
      <c r="AR340" s="251" t="s">
        <v>133</v>
      </c>
      <c r="AT340" s="251" t="s">
        <v>129</v>
      </c>
      <c r="AU340" s="251" t="s">
        <v>153</v>
      </c>
      <c r="AY340" s="17" t="s">
        <v>127</v>
      </c>
      <c r="BE340" s="252">
        <f>IF(O340="základní",K340,0)</f>
        <v>0</v>
      </c>
      <c r="BF340" s="252">
        <f>IF(O340="snížená",K340,0)</f>
        <v>0</v>
      </c>
      <c r="BG340" s="252">
        <f>IF(O340="zákl. přenesená",K340,0)</f>
        <v>0</v>
      </c>
      <c r="BH340" s="252">
        <f>IF(O340="sníž. přenesená",K340,0)</f>
        <v>0</v>
      </c>
      <c r="BI340" s="252">
        <f>IF(O340="nulová",K340,0)</f>
        <v>0</v>
      </c>
      <c r="BJ340" s="17" t="s">
        <v>82</v>
      </c>
      <c r="BK340" s="252">
        <f>ROUND(P340*H340,2)</f>
        <v>0</v>
      </c>
      <c r="BL340" s="17" t="s">
        <v>133</v>
      </c>
      <c r="BM340" s="251" t="s">
        <v>452</v>
      </c>
    </row>
    <row r="341" s="2" customFormat="1" ht="21.75" customHeight="1">
      <c r="A341" s="38"/>
      <c r="B341" s="39"/>
      <c r="C341" s="238" t="s">
        <v>453</v>
      </c>
      <c r="D341" s="238" t="s">
        <v>129</v>
      </c>
      <c r="E341" s="239" t="s">
        <v>454</v>
      </c>
      <c r="F341" s="240" t="s">
        <v>455</v>
      </c>
      <c r="G341" s="241" t="s">
        <v>441</v>
      </c>
      <c r="H341" s="242">
        <v>1</v>
      </c>
      <c r="I341" s="243"/>
      <c r="J341" s="243"/>
      <c r="K341" s="244">
        <f>ROUND(P341*H341,2)</f>
        <v>0</v>
      </c>
      <c r="L341" s="245"/>
      <c r="M341" s="44"/>
      <c r="N341" s="246" t="s">
        <v>1</v>
      </c>
      <c r="O341" s="247" t="s">
        <v>40</v>
      </c>
      <c r="P341" s="248">
        <f>I341+J341</f>
        <v>0</v>
      </c>
      <c r="Q341" s="248">
        <f>ROUND(I341*H341,2)</f>
        <v>0</v>
      </c>
      <c r="R341" s="248">
        <f>ROUND(J341*H341,2)</f>
        <v>0</v>
      </c>
      <c r="S341" s="91"/>
      <c r="T341" s="249">
        <f>S341*H341</f>
        <v>0</v>
      </c>
      <c r="U341" s="249">
        <v>0</v>
      </c>
      <c r="V341" s="249">
        <f>U341*H341</f>
        <v>0</v>
      </c>
      <c r="W341" s="249">
        <v>0</v>
      </c>
      <c r="X341" s="250">
        <f>W341*H341</f>
        <v>0</v>
      </c>
      <c r="Y341" s="38"/>
      <c r="Z341" s="38"/>
      <c r="AA341" s="38"/>
      <c r="AB341" s="38"/>
      <c r="AC341" s="38"/>
      <c r="AD341" s="38"/>
      <c r="AE341" s="38"/>
      <c r="AR341" s="251" t="s">
        <v>133</v>
      </c>
      <c r="AT341" s="251" t="s">
        <v>129</v>
      </c>
      <c r="AU341" s="251" t="s">
        <v>153</v>
      </c>
      <c r="AY341" s="17" t="s">
        <v>127</v>
      </c>
      <c r="BE341" s="252">
        <f>IF(O341="základní",K341,0)</f>
        <v>0</v>
      </c>
      <c r="BF341" s="252">
        <f>IF(O341="snížená",K341,0)</f>
        <v>0</v>
      </c>
      <c r="BG341" s="252">
        <f>IF(O341="zákl. přenesená",K341,0)</f>
        <v>0</v>
      </c>
      <c r="BH341" s="252">
        <f>IF(O341="sníž. přenesená",K341,0)</f>
        <v>0</v>
      </c>
      <c r="BI341" s="252">
        <f>IF(O341="nulová",K341,0)</f>
        <v>0</v>
      </c>
      <c r="BJ341" s="17" t="s">
        <v>82</v>
      </c>
      <c r="BK341" s="252">
        <f>ROUND(P341*H341,2)</f>
        <v>0</v>
      </c>
      <c r="BL341" s="17" t="s">
        <v>133</v>
      </c>
      <c r="BM341" s="251" t="s">
        <v>456</v>
      </c>
    </row>
    <row r="342" s="2" customFormat="1" ht="33" customHeight="1">
      <c r="A342" s="38"/>
      <c r="B342" s="39"/>
      <c r="C342" s="238" t="s">
        <v>442</v>
      </c>
      <c r="D342" s="238" t="s">
        <v>129</v>
      </c>
      <c r="E342" s="239" t="s">
        <v>457</v>
      </c>
      <c r="F342" s="240" t="s">
        <v>458</v>
      </c>
      <c r="G342" s="241" t="s">
        <v>441</v>
      </c>
      <c r="H342" s="242">
        <v>1</v>
      </c>
      <c r="I342" s="243"/>
      <c r="J342" s="243"/>
      <c r="K342" s="244">
        <f>ROUND(P342*H342,2)</f>
        <v>0</v>
      </c>
      <c r="L342" s="245"/>
      <c r="M342" s="44"/>
      <c r="N342" s="246" t="s">
        <v>1</v>
      </c>
      <c r="O342" s="247" t="s">
        <v>40</v>
      </c>
      <c r="P342" s="248">
        <f>I342+J342</f>
        <v>0</v>
      </c>
      <c r="Q342" s="248">
        <f>ROUND(I342*H342,2)</f>
        <v>0</v>
      </c>
      <c r="R342" s="248">
        <f>ROUND(J342*H342,2)</f>
        <v>0</v>
      </c>
      <c r="S342" s="91"/>
      <c r="T342" s="249">
        <f>S342*H342</f>
        <v>0</v>
      </c>
      <c r="U342" s="249">
        <v>0</v>
      </c>
      <c r="V342" s="249">
        <f>U342*H342</f>
        <v>0</v>
      </c>
      <c r="W342" s="249">
        <v>0</v>
      </c>
      <c r="X342" s="250">
        <f>W342*H342</f>
        <v>0</v>
      </c>
      <c r="Y342" s="38"/>
      <c r="Z342" s="38"/>
      <c r="AA342" s="38"/>
      <c r="AB342" s="38"/>
      <c r="AC342" s="38"/>
      <c r="AD342" s="38"/>
      <c r="AE342" s="38"/>
      <c r="AR342" s="251" t="s">
        <v>133</v>
      </c>
      <c r="AT342" s="251" t="s">
        <v>129</v>
      </c>
      <c r="AU342" s="251" t="s">
        <v>153</v>
      </c>
      <c r="AY342" s="17" t="s">
        <v>127</v>
      </c>
      <c r="BE342" s="252">
        <f>IF(O342="základní",K342,0)</f>
        <v>0</v>
      </c>
      <c r="BF342" s="252">
        <f>IF(O342="snížená",K342,0)</f>
        <v>0</v>
      </c>
      <c r="BG342" s="252">
        <f>IF(O342="zákl. přenesená",K342,0)</f>
        <v>0</v>
      </c>
      <c r="BH342" s="252">
        <f>IF(O342="sníž. přenesená",K342,0)</f>
        <v>0</v>
      </c>
      <c r="BI342" s="252">
        <f>IF(O342="nulová",K342,0)</f>
        <v>0</v>
      </c>
      <c r="BJ342" s="17" t="s">
        <v>82</v>
      </c>
      <c r="BK342" s="252">
        <f>ROUND(P342*H342,2)</f>
        <v>0</v>
      </c>
      <c r="BL342" s="17" t="s">
        <v>133</v>
      </c>
      <c r="BM342" s="251" t="s">
        <v>459</v>
      </c>
    </row>
    <row r="343" s="2" customFormat="1" ht="33" customHeight="1">
      <c r="A343" s="38"/>
      <c r="B343" s="39"/>
      <c r="C343" s="238" t="s">
        <v>460</v>
      </c>
      <c r="D343" s="238" t="s">
        <v>129</v>
      </c>
      <c r="E343" s="239" t="s">
        <v>461</v>
      </c>
      <c r="F343" s="240" t="s">
        <v>462</v>
      </c>
      <c r="G343" s="241" t="s">
        <v>441</v>
      </c>
      <c r="H343" s="242">
        <v>1</v>
      </c>
      <c r="I343" s="243"/>
      <c r="J343" s="243"/>
      <c r="K343" s="244">
        <f>ROUND(P343*H343,2)</f>
        <v>0</v>
      </c>
      <c r="L343" s="245"/>
      <c r="M343" s="44"/>
      <c r="N343" s="246" t="s">
        <v>1</v>
      </c>
      <c r="O343" s="247" t="s">
        <v>40</v>
      </c>
      <c r="P343" s="248">
        <f>I343+J343</f>
        <v>0</v>
      </c>
      <c r="Q343" s="248">
        <f>ROUND(I343*H343,2)</f>
        <v>0</v>
      </c>
      <c r="R343" s="248">
        <f>ROUND(J343*H343,2)</f>
        <v>0</v>
      </c>
      <c r="S343" s="91"/>
      <c r="T343" s="249">
        <f>S343*H343</f>
        <v>0</v>
      </c>
      <c r="U343" s="249">
        <v>0</v>
      </c>
      <c r="V343" s="249">
        <f>U343*H343</f>
        <v>0</v>
      </c>
      <c r="W343" s="249">
        <v>0</v>
      </c>
      <c r="X343" s="250">
        <f>W343*H343</f>
        <v>0</v>
      </c>
      <c r="Y343" s="38"/>
      <c r="Z343" s="38"/>
      <c r="AA343" s="38"/>
      <c r="AB343" s="38"/>
      <c r="AC343" s="38"/>
      <c r="AD343" s="38"/>
      <c r="AE343" s="38"/>
      <c r="AR343" s="251" t="s">
        <v>133</v>
      </c>
      <c r="AT343" s="251" t="s">
        <v>129</v>
      </c>
      <c r="AU343" s="251" t="s">
        <v>153</v>
      </c>
      <c r="AY343" s="17" t="s">
        <v>127</v>
      </c>
      <c r="BE343" s="252">
        <f>IF(O343="základní",K343,0)</f>
        <v>0</v>
      </c>
      <c r="BF343" s="252">
        <f>IF(O343="snížená",K343,0)</f>
        <v>0</v>
      </c>
      <c r="BG343" s="252">
        <f>IF(O343="zákl. přenesená",K343,0)</f>
        <v>0</v>
      </c>
      <c r="BH343" s="252">
        <f>IF(O343="sníž. přenesená",K343,0)</f>
        <v>0</v>
      </c>
      <c r="BI343" s="252">
        <f>IF(O343="nulová",K343,0)</f>
        <v>0</v>
      </c>
      <c r="BJ343" s="17" t="s">
        <v>82</v>
      </c>
      <c r="BK343" s="252">
        <f>ROUND(P343*H343,2)</f>
        <v>0</v>
      </c>
      <c r="BL343" s="17" t="s">
        <v>133</v>
      </c>
      <c r="BM343" s="251" t="s">
        <v>463</v>
      </c>
    </row>
    <row r="344" s="2" customFormat="1" ht="21.75" customHeight="1">
      <c r="A344" s="38"/>
      <c r="B344" s="39"/>
      <c r="C344" s="238" t="s">
        <v>445</v>
      </c>
      <c r="D344" s="238" t="s">
        <v>129</v>
      </c>
      <c r="E344" s="239" t="s">
        <v>464</v>
      </c>
      <c r="F344" s="240" t="s">
        <v>465</v>
      </c>
      <c r="G344" s="241" t="s">
        <v>318</v>
      </c>
      <c r="H344" s="242">
        <v>1</v>
      </c>
      <c r="I344" s="243"/>
      <c r="J344" s="243"/>
      <c r="K344" s="244">
        <f>ROUND(P344*H344,2)</f>
        <v>0</v>
      </c>
      <c r="L344" s="245"/>
      <c r="M344" s="44"/>
      <c r="N344" s="246" t="s">
        <v>1</v>
      </c>
      <c r="O344" s="247" t="s">
        <v>40</v>
      </c>
      <c r="P344" s="248">
        <f>I344+J344</f>
        <v>0</v>
      </c>
      <c r="Q344" s="248">
        <f>ROUND(I344*H344,2)</f>
        <v>0</v>
      </c>
      <c r="R344" s="248">
        <f>ROUND(J344*H344,2)</f>
        <v>0</v>
      </c>
      <c r="S344" s="91"/>
      <c r="T344" s="249">
        <f>S344*H344</f>
        <v>0</v>
      </c>
      <c r="U344" s="249">
        <v>0</v>
      </c>
      <c r="V344" s="249">
        <f>U344*H344</f>
        <v>0</v>
      </c>
      <c r="W344" s="249">
        <v>0</v>
      </c>
      <c r="X344" s="250">
        <f>W344*H344</f>
        <v>0</v>
      </c>
      <c r="Y344" s="38"/>
      <c r="Z344" s="38"/>
      <c r="AA344" s="38"/>
      <c r="AB344" s="38"/>
      <c r="AC344" s="38"/>
      <c r="AD344" s="38"/>
      <c r="AE344" s="38"/>
      <c r="AR344" s="251" t="s">
        <v>133</v>
      </c>
      <c r="AT344" s="251" t="s">
        <v>129</v>
      </c>
      <c r="AU344" s="251" t="s">
        <v>153</v>
      </c>
      <c r="AY344" s="17" t="s">
        <v>127</v>
      </c>
      <c r="BE344" s="252">
        <f>IF(O344="základní",K344,0)</f>
        <v>0</v>
      </c>
      <c r="BF344" s="252">
        <f>IF(O344="snížená",K344,0)</f>
        <v>0</v>
      </c>
      <c r="BG344" s="252">
        <f>IF(O344="zákl. přenesená",K344,0)</f>
        <v>0</v>
      </c>
      <c r="BH344" s="252">
        <f>IF(O344="sníž. přenesená",K344,0)</f>
        <v>0</v>
      </c>
      <c r="BI344" s="252">
        <f>IF(O344="nulová",K344,0)</f>
        <v>0</v>
      </c>
      <c r="BJ344" s="17" t="s">
        <v>82</v>
      </c>
      <c r="BK344" s="252">
        <f>ROUND(P344*H344,2)</f>
        <v>0</v>
      </c>
      <c r="BL344" s="17" t="s">
        <v>133</v>
      </c>
      <c r="BM344" s="251" t="s">
        <v>466</v>
      </c>
    </row>
    <row r="345" s="2" customFormat="1" ht="16.5" customHeight="1">
      <c r="A345" s="38"/>
      <c r="B345" s="39"/>
      <c r="C345" s="238" t="s">
        <v>467</v>
      </c>
      <c r="D345" s="238" t="s">
        <v>129</v>
      </c>
      <c r="E345" s="239" t="s">
        <v>468</v>
      </c>
      <c r="F345" s="240" t="s">
        <v>469</v>
      </c>
      <c r="G345" s="241" t="s">
        <v>470</v>
      </c>
      <c r="H345" s="242">
        <v>0.5</v>
      </c>
      <c r="I345" s="243"/>
      <c r="J345" s="243"/>
      <c r="K345" s="244">
        <f>ROUND(P345*H345,2)</f>
        <v>0</v>
      </c>
      <c r="L345" s="245"/>
      <c r="M345" s="44"/>
      <c r="N345" s="246" t="s">
        <v>1</v>
      </c>
      <c r="O345" s="247" t="s">
        <v>40</v>
      </c>
      <c r="P345" s="248">
        <f>I345+J345</f>
        <v>0</v>
      </c>
      <c r="Q345" s="248">
        <f>ROUND(I345*H345,2)</f>
        <v>0</v>
      </c>
      <c r="R345" s="248">
        <f>ROUND(J345*H345,2)</f>
        <v>0</v>
      </c>
      <c r="S345" s="91"/>
      <c r="T345" s="249">
        <f>S345*H345</f>
        <v>0</v>
      </c>
      <c r="U345" s="249">
        <v>0</v>
      </c>
      <c r="V345" s="249">
        <f>U345*H345</f>
        <v>0</v>
      </c>
      <c r="W345" s="249">
        <v>0</v>
      </c>
      <c r="X345" s="250">
        <f>W345*H345</f>
        <v>0</v>
      </c>
      <c r="Y345" s="38"/>
      <c r="Z345" s="38"/>
      <c r="AA345" s="38"/>
      <c r="AB345" s="38"/>
      <c r="AC345" s="38"/>
      <c r="AD345" s="38"/>
      <c r="AE345" s="38"/>
      <c r="AR345" s="251" t="s">
        <v>133</v>
      </c>
      <c r="AT345" s="251" t="s">
        <v>129</v>
      </c>
      <c r="AU345" s="251" t="s">
        <v>153</v>
      </c>
      <c r="AY345" s="17" t="s">
        <v>127</v>
      </c>
      <c r="BE345" s="252">
        <f>IF(O345="základní",K345,0)</f>
        <v>0</v>
      </c>
      <c r="BF345" s="252">
        <f>IF(O345="snížená",K345,0)</f>
        <v>0</v>
      </c>
      <c r="BG345" s="252">
        <f>IF(O345="zákl. přenesená",K345,0)</f>
        <v>0</v>
      </c>
      <c r="BH345" s="252">
        <f>IF(O345="sníž. přenesená",K345,0)</f>
        <v>0</v>
      </c>
      <c r="BI345" s="252">
        <f>IF(O345="nulová",K345,0)</f>
        <v>0</v>
      </c>
      <c r="BJ345" s="17" t="s">
        <v>82</v>
      </c>
      <c r="BK345" s="252">
        <f>ROUND(P345*H345,2)</f>
        <v>0</v>
      </c>
      <c r="BL345" s="17" t="s">
        <v>133</v>
      </c>
      <c r="BM345" s="251" t="s">
        <v>471</v>
      </c>
    </row>
    <row r="346" s="2" customFormat="1" ht="33" customHeight="1">
      <c r="A346" s="38"/>
      <c r="B346" s="39"/>
      <c r="C346" s="238" t="s">
        <v>449</v>
      </c>
      <c r="D346" s="238" t="s">
        <v>129</v>
      </c>
      <c r="E346" s="239" t="s">
        <v>472</v>
      </c>
      <c r="F346" s="240" t="s">
        <v>473</v>
      </c>
      <c r="G346" s="241" t="s">
        <v>470</v>
      </c>
      <c r="H346" s="242">
        <v>0.5</v>
      </c>
      <c r="I346" s="243"/>
      <c r="J346" s="243"/>
      <c r="K346" s="244">
        <f>ROUND(P346*H346,2)</f>
        <v>0</v>
      </c>
      <c r="L346" s="245"/>
      <c r="M346" s="44"/>
      <c r="N346" s="246" t="s">
        <v>1</v>
      </c>
      <c r="O346" s="247" t="s">
        <v>40</v>
      </c>
      <c r="P346" s="248">
        <f>I346+J346</f>
        <v>0</v>
      </c>
      <c r="Q346" s="248">
        <f>ROUND(I346*H346,2)</f>
        <v>0</v>
      </c>
      <c r="R346" s="248">
        <f>ROUND(J346*H346,2)</f>
        <v>0</v>
      </c>
      <c r="S346" s="91"/>
      <c r="T346" s="249">
        <f>S346*H346</f>
        <v>0</v>
      </c>
      <c r="U346" s="249">
        <v>0</v>
      </c>
      <c r="V346" s="249">
        <f>U346*H346</f>
        <v>0</v>
      </c>
      <c r="W346" s="249">
        <v>0</v>
      </c>
      <c r="X346" s="250">
        <f>W346*H346</f>
        <v>0</v>
      </c>
      <c r="Y346" s="38"/>
      <c r="Z346" s="38"/>
      <c r="AA346" s="38"/>
      <c r="AB346" s="38"/>
      <c r="AC346" s="38"/>
      <c r="AD346" s="38"/>
      <c r="AE346" s="38"/>
      <c r="AR346" s="251" t="s">
        <v>133</v>
      </c>
      <c r="AT346" s="251" t="s">
        <v>129</v>
      </c>
      <c r="AU346" s="251" t="s">
        <v>153</v>
      </c>
      <c r="AY346" s="17" t="s">
        <v>127</v>
      </c>
      <c r="BE346" s="252">
        <f>IF(O346="základní",K346,0)</f>
        <v>0</v>
      </c>
      <c r="BF346" s="252">
        <f>IF(O346="snížená",K346,0)</f>
        <v>0</v>
      </c>
      <c r="BG346" s="252">
        <f>IF(O346="zákl. přenesená",K346,0)</f>
        <v>0</v>
      </c>
      <c r="BH346" s="252">
        <f>IF(O346="sníž. přenesená",K346,0)</f>
        <v>0</v>
      </c>
      <c r="BI346" s="252">
        <f>IF(O346="nulová",K346,0)</f>
        <v>0</v>
      </c>
      <c r="BJ346" s="17" t="s">
        <v>82</v>
      </c>
      <c r="BK346" s="252">
        <f>ROUND(P346*H346,2)</f>
        <v>0</v>
      </c>
      <c r="BL346" s="17" t="s">
        <v>133</v>
      </c>
      <c r="BM346" s="251" t="s">
        <v>474</v>
      </c>
    </row>
    <row r="347" s="2" customFormat="1" ht="21.75" customHeight="1">
      <c r="A347" s="38"/>
      <c r="B347" s="39"/>
      <c r="C347" s="238" t="s">
        <v>475</v>
      </c>
      <c r="D347" s="238" t="s">
        <v>129</v>
      </c>
      <c r="E347" s="239" t="s">
        <v>476</v>
      </c>
      <c r="F347" s="240" t="s">
        <v>477</v>
      </c>
      <c r="G347" s="241" t="s">
        <v>441</v>
      </c>
      <c r="H347" s="242">
        <v>1</v>
      </c>
      <c r="I347" s="243"/>
      <c r="J347" s="243"/>
      <c r="K347" s="244">
        <f>ROUND(P347*H347,2)</f>
        <v>0</v>
      </c>
      <c r="L347" s="245"/>
      <c r="M347" s="44"/>
      <c r="N347" s="300" t="s">
        <v>1</v>
      </c>
      <c r="O347" s="301" t="s">
        <v>40</v>
      </c>
      <c r="P347" s="302">
        <f>I347+J347</f>
        <v>0</v>
      </c>
      <c r="Q347" s="302">
        <f>ROUND(I347*H347,2)</f>
        <v>0</v>
      </c>
      <c r="R347" s="302">
        <f>ROUND(J347*H347,2)</f>
        <v>0</v>
      </c>
      <c r="S347" s="303"/>
      <c r="T347" s="304">
        <f>S347*H347</f>
        <v>0</v>
      </c>
      <c r="U347" s="304">
        <v>0</v>
      </c>
      <c r="V347" s="304">
        <f>U347*H347</f>
        <v>0</v>
      </c>
      <c r="W347" s="304">
        <v>0</v>
      </c>
      <c r="X347" s="305">
        <f>W347*H347</f>
        <v>0</v>
      </c>
      <c r="Y347" s="38"/>
      <c r="Z347" s="38"/>
      <c r="AA347" s="38"/>
      <c r="AB347" s="38"/>
      <c r="AC347" s="38"/>
      <c r="AD347" s="38"/>
      <c r="AE347" s="38"/>
      <c r="AR347" s="251" t="s">
        <v>133</v>
      </c>
      <c r="AT347" s="251" t="s">
        <v>129</v>
      </c>
      <c r="AU347" s="251" t="s">
        <v>153</v>
      </c>
      <c r="AY347" s="17" t="s">
        <v>127</v>
      </c>
      <c r="BE347" s="252">
        <f>IF(O347="základní",K347,0)</f>
        <v>0</v>
      </c>
      <c r="BF347" s="252">
        <f>IF(O347="snížená",K347,0)</f>
        <v>0</v>
      </c>
      <c r="BG347" s="252">
        <f>IF(O347="zákl. přenesená",K347,0)</f>
        <v>0</v>
      </c>
      <c r="BH347" s="252">
        <f>IF(O347="sníž. přenesená",K347,0)</f>
        <v>0</v>
      </c>
      <c r="BI347" s="252">
        <f>IF(O347="nulová",K347,0)</f>
        <v>0</v>
      </c>
      <c r="BJ347" s="17" t="s">
        <v>82</v>
      </c>
      <c r="BK347" s="252">
        <f>ROUND(P347*H347,2)</f>
        <v>0</v>
      </c>
      <c r="BL347" s="17" t="s">
        <v>133</v>
      </c>
      <c r="BM347" s="251" t="s">
        <v>478</v>
      </c>
    </row>
    <row r="348" s="2" customFormat="1" ht="6.96" customHeight="1">
      <c r="A348" s="38"/>
      <c r="B348" s="66"/>
      <c r="C348" s="67"/>
      <c r="D348" s="67"/>
      <c r="E348" s="67"/>
      <c r="F348" s="67"/>
      <c r="G348" s="67"/>
      <c r="H348" s="67"/>
      <c r="I348" s="181"/>
      <c r="J348" s="181"/>
      <c r="K348" s="67"/>
      <c r="L348" s="67"/>
      <c r="M348" s="44"/>
      <c r="N348" s="38"/>
      <c r="P348" s="38"/>
      <c r="Q348" s="38"/>
      <c r="R348" s="38"/>
      <c r="S348" s="38"/>
      <c r="T348" s="38"/>
      <c r="U348" s="38"/>
      <c r="V348" s="38"/>
      <c r="W348" s="38"/>
      <c r="X348" s="38"/>
      <c r="Y348" s="38"/>
      <c r="Z348" s="38"/>
      <c r="AA348" s="38"/>
      <c r="AB348" s="38"/>
      <c r="AC348" s="38"/>
      <c r="AD348" s="38"/>
      <c r="AE348" s="38"/>
    </row>
  </sheetData>
  <sheetProtection sheet="1" autoFilter="0" formatColumns="0" formatRows="0" objects="1" scenarios="1" spinCount="100000" saltValue="xUzMHGdoR1rDDNHLczLxfa3LG6H9kPkP6Tlo2c+LVGEQdgS2f20emIiMHZgz7fmOToh+7nfuyLAKadPX8KMUfA==" hashValue="0ng5X4JMcmGzMIMoqifHD8u7VIY9iGImUc2qpl8yFbILNPVOO/ta4nO+bruhRqScZi/AbdyfSexjnw2pKzGxtg==" algorithmName="SHA-512" password="CC35"/>
  <autoFilter ref="C124:L347"/>
  <mergeCells count="9">
    <mergeCell ref="E7:H7"/>
    <mergeCell ref="E9:H9"/>
    <mergeCell ref="E18:H18"/>
    <mergeCell ref="E27:H27"/>
    <mergeCell ref="E85:H85"/>
    <mergeCell ref="E87:H87"/>
    <mergeCell ref="E115:H115"/>
    <mergeCell ref="E117:H117"/>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Jakub Nevyjel</dc:creator>
  <cp:lastModifiedBy>Jakub Nevyjel</cp:lastModifiedBy>
  <dcterms:created xsi:type="dcterms:W3CDTF">2020-06-25T05:58:50Z</dcterms:created>
  <dcterms:modified xsi:type="dcterms:W3CDTF">2020-06-25T05:58:53Z</dcterms:modified>
</cp:coreProperties>
</file>